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335"/>
  </bookViews>
  <sheets>
    <sheet name="Contents" sheetId="15" r:id="rId1"/>
    <sheet name="1. Balance" sheetId="8" r:id="rId2"/>
    <sheet name="2. Composition_ Export" sheetId="21" r:id="rId3"/>
    <sheet name="3. Composition_Import" sheetId="20" r:id="rId4"/>
    <sheet name="4. Export" sheetId="1" r:id="rId5"/>
    <sheet name="5. Import" sheetId="2" r:id="rId6"/>
    <sheet name="6. partner" sheetId="3" r:id="rId7"/>
    <sheet name="7. X_India" sheetId="14" r:id="rId8"/>
    <sheet name="8. X_China" sheetId="13" r:id="rId9"/>
    <sheet name="9. X_Other" sheetId="12" r:id="rId10"/>
    <sheet name="10. M_India" sheetId="9" r:id="rId11"/>
    <sheet name="11.M_China " sheetId="10" r:id="rId12"/>
    <sheet name="12.M_Other" sheetId="11" r:id="rId13"/>
    <sheet name="13. X_Customs" sheetId="17" r:id="rId14"/>
    <sheet name="14. M_Customs" sheetId="18" r:id="rId15"/>
  </sheets>
  <definedNames>
    <definedName name="_xlnm._FilterDatabase" localSheetId="13" hidden="1">'13. X_Customs'!$E$1:$E$28</definedName>
    <definedName name="_xlnm._FilterDatabase" localSheetId="4" hidden="1">'4. Export'!$A$46:$P$46</definedName>
    <definedName name="_xlnm._FilterDatabase" localSheetId="7" hidden="1">'7. X_India'!$E$1:$E$79</definedName>
    <definedName name="_xlnm._FilterDatabase" localSheetId="8" hidden="1">'8. X_China'!$E$1:$E$72</definedName>
    <definedName name="_xlnm._FilterDatabase" localSheetId="9" hidden="1">'9. X_Other'!$E$1:$E$90</definedName>
    <definedName name="_xlnm.Print_Area" localSheetId="10">'10. M_India'!$A$1:$F$101</definedName>
    <definedName name="_xlnm.Print_Area" localSheetId="11">'11.M_China '!$A$1:$F$102</definedName>
    <definedName name="_xlnm.Print_Area" localSheetId="12">'12.M_Other'!$A$1:$F$102</definedName>
    <definedName name="_xlnm.Print_Area" localSheetId="13">'13. X_Customs'!$A$1:$F$29</definedName>
    <definedName name="_xlnm.Print_Area" localSheetId="14">'14. M_Customs'!$A$1:$F$34</definedName>
    <definedName name="_xlnm.Print_Area" localSheetId="4">'4. Export'!$A$1:$Q$47</definedName>
    <definedName name="_xlnm.Print_Area" localSheetId="5">'5. Import'!$A$1:$G$34</definedName>
    <definedName name="_xlnm.Print_Area" localSheetId="6">'6. partner'!$A$1:$F$62</definedName>
    <definedName name="_xlnm.Print_Area" localSheetId="7">'7. X_India'!$A$1:$F$79</definedName>
    <definedName name="_xlnm.Print_Area" localSheetId="9">'9. X_Other'!$A$1:$F$90</definedName>
  </definedNames>
  <calcPr calcId="124519"/>
</workbook>
</file>

<file path=xl/calcChain.xml><?xml version="1.0" encoding="utf-8"?>
<calcChain xmlns="http://schemas.openxmlformats.org/spreadsheetml/2006/main">
  <c r="D9" i="20"/>
  <c r="C8"/>
  <c r="D8" s="1"/>
  <c r="B8"/>
  <c r="D7"/>
  <c r="D6"/>
  <c r="D9" i="21"/>
  <c r="C8"/>
  <c r="D8" s="1"/>
  <c r="B8"/>
  <c r="D7"/>
  <c r="D6"/>
  <c r="D11" i="8" l="1"/>
  <c r="F7" i="1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6"/>
  <c r="E7"/>
  <c r="E8"/>
  <c r="E9"/>
  <c r="E10"/>
  <c r="E11"/>
  <c r="E12"/>
  <c r="E13"/>
  <c r="E14"/>
  <c r="E15"/>
  <c r="E16"/>
  <c r="E17"/>
  <c r="E18"/>
  <c r="E19"/>
  <c r="E21"/>
  <c r="E22"/>
  <c r="E23"/>
  <c r="E24"/>
  <c r="E25"/>
  <c r="E26"/>
  <c r="E27"/>
  <c r="E28"/>
  <c r="E29"/>
  <c r="E30"/>
  <c r="E31"/>
  <c r="E32"/>
  <c r="E33"/>
  <c r="E34"/>
  <c r="E6"/>
  <c r="F7" i="1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6"/>
  <c r="E7"/>
  <c r="E8"/>
  <c r="E9"/>
  <c r="E11"/>
  <c r="E13"/>
  <c r="E14"/>
  <c r="E15"/>
  <c r="E16"/>
  <c r="E17"/>
  <c r="E19"/>
  <c r="E20"/>
  <c r="E21"/>
  <c r="E22"/>
  <c r="E23"/>
  <c r="E24"/>
  <c r="E25"/>
  <c r="E27"/>
  <c r="E6"/>
  <c r="F7" i="11"/>
  <c r="F11"/>
  <c r="F23"/>
  <c r="F27"/>
  <c r="F39"/>
  <c r="F43"/>
  <c r="F55"/>
  <c r="F59"/>
  <c r="F71"/>
  <c r="F75"/>
  <c r="F87"/>
  <c r="F91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6"/>
  <c r="D102"/>
  <c r="C102"/>
  <c r="F9" i="10"/>
  <c r="F13"/>
  <c r="F17"/>
  <c r="F21"/>
  <c r="F25"/>
  <c r="F29"/>
  <c r="F33"/>
  <c r="F37"/>
  <c r="F41"/>
  <c r="F45"/>
  <c r="F49"/>
  <c r="F53"/>
  <c r="F54"/>
  <c r="F57"/>
  <c r="F58"/>
  <c r="F61"/>
  <c r="F62"/>
  <c r="F65"/>
  <c r="F66"/>
  <c r="F69"/>
  <c r="F70"/>
  <c r="F73"/>
  <c r="F74"/>
  <c r="F77"/>
  <c r="F78"/>
  <c r="F81"/>
  <c r="F82"/>
  <c r="F85"/>
  <c r="F86"/>
  <c r="F89"/>
  <c r="F90"/>
  <c r="F93"/>
  <c r="F94"/>
  <c r="F97"/>
  <c r="F98"/>
  <c r="F101"/>
  <c r="F102"/>
  <c r="E7"/>
  <c r="E8"/>
  <c r="E9"/>
  <c r="E10"/>
  <c r="E11"/>
  <c r="E12"/>
  <c r="E13"/>
  <c r="E14"/>
  <c r="E15"/>
  <c r="E16"/>
  <c r="E17"/>
  <c r="E18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6"/>
  <c r="D102"/>
  <c r="F10" s="1"/>
  <c r="C102"/>
  <c r="E102" s="1"/>
  <c r="F14" i="9"/>
  <c r="F18"/>
  <c r="F30"/>
  <c r="F34"/>
  <c r="F46"/>
  <c r="F50"/>
  <c r="F62"/>
  <c r="F66"/>
  <c r="F78"/>
  <c r="F82"/>
  <c r="F94"/>
  <c r="F98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6"/>
  <c r="D101"/>
  <c r="F10" s="1"/>
  <c r="C101"/>
  <c r="F9" i="12"/>
  <c r="F17"/>
  <c r="F25"/>
  <c r="F33"/>
  <c r="F38"/>
  <c r="F44"/>
  <c r="F49"/>
  <c r="F54"/>
  <c r="F58"/>
  <c r="F62"/>
  <c r="F66"/>
  <c r="F70"/>
  <c r="F74"/>
  <c r="F78"/>
  <c r="F82"/>
  <c r="F86"/>
  <c r="F90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6"/>
  <c r="E67"/>
  <c r="E68"/>
  <c r="E69"/>
  <c r="E70"/>
  <c r="E71"/>
  <c r="E72"/>
  <c r="E73"/>
  <c r="E75"/>
  <c r="E76"/>
  <c r="E77"/>
  <c r="E78"/>
  <c r="E79"/>
  <c r="E80"/>
  <c r="E81"/>
  <c r="E82"/>
  <c r="E83"/>
  <c r="E84"/>
  <c r="E85"/>
  <c r="E86"/>
  <c r="E87"/>
  <c r="E88"/>
  <c r="E89"/>
  <c r="E44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6"/>
  <c r="D90"/>
  <c r="C90"/>
  <c r="E7" i="13"/>
  <c r="E8"/>
  <c r="E10"/>
  <c r="E12"/>
  <c r="E13"/>
  <c r="E14"/>
  <c r="E15"/>
  <c r="E16"/>
  <c r="E17"/>
  <c r="E18"/>
  <c r="E19"/>
  <c r="E21"/>
  <c r="E22"/>
  <c r="E23"/>
  <c r="E24"/>
  <c r="E25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50"/>
  <c r="E52"/>
  <c r="E53"/>
  <c r="E54"/>
  <c r="E55"/>
  <c r="E56"/>
  <c r="E57"/>
  <c r="E58"/>
  <c r="E59"/>
  <c r="E60"/>
  <c r="E61"/>
  <c r="E62"/>
  <c r="E63"/>
  <c r="E65"/>
  <c r="E66"/>
  <c r="E68"/>
  <c r="E70"/>
  <c r="E71"/>
  <c r="E6"/>
  <c r="D72"/>
  <c r="F8" s="1"/>
  <c r="C72"/>
  <c r="F8" i="14"/>
  <c r="F12"/>
  <c r="F16"/>
  <c r="F20"/>
  <c r="F24"/>
  <c r="F28"/>
  <c r="F32"/>
  <c r="F36"/>
  <c r="F40"/>
  <c r="F44"/>
  <c r="F48"/>
  <c r="F52"/>
  <c r="F56"/>
  <c r="F60"/>
  <c r="F64"/>
  <c r="F68"/>
  <c r="F72"/>
  <c r="F76"/>
  <c r="F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3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2"/>
  <c r="E73"/>
  <c r="E74"/>
  <c r="E75"/>
  <c r="E76"/>
  <c r="E77"/>
  <c r="E78"/>
  <c r="E7"/>
  <c r="E6"/>
  <c r="D79"/>
  <c r="F9" s="1"/>
  <c r="C79"/>
  <c r="O46" i="1"/>
  <c r="D33" i="2"/>
  <c r="Q8" i="1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7"/>
  <c r="P7"/>
  <c r="M46"/>
  <c r="D61" i="3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33" i="2"/>
  <c r="I46" i="1"/>
  <c r="G46"/>
  <c r="F69" i="13" l="1"/>
  <c r="F61"/>
  <c r="F53"/>
  <c r="F45"/>
  <c r="F37"/>
  <c r="F29"/>
  <c r="F14"/>
  <c r="F66"/>
  <c r="F58"/>
  <c r="F50"/>
  <c r="F42"/>
  <c r="F34"/>
  <c r="F26"/>
  <c r="F10"/>
  <c r="F6"/>
  <c r="F65"/>
  <c r="F57"/>
  <c r="F49"/>
  <c r="F41"/>
  <c r="F33"/>
  <c r="F22"/>
  <c r="F70"/>
  <c r="F62"/>
  <c r="F54"/>
  <c r="F46"/>
  <c r="F38"/>
  <c r="F30"/>
  <c r="F18"/>
  <c r="F79" i="14"/>
  <c r="F75"/>
  <c r="F71"/>
  <c r="F67"/>
  <c r="F63"/>
  <c r="F59"/>
  <c r="F55"/>
  <c r="F51"/>
  <c r="F47"/>
  <c r="F43"/>
  <c r="F39"/>
  <c r="F35"/>
  <c r="F31"/>
  <c r="F27"/>
  <c r="F23"/>
  <c r="F19"/>
  <c r="F15"/>
  <c r="F11"/>
  <c r="F7"/>
  <c r="F25" i="13"/>
  <c r="F21"/>
  <c r="F17"/>
  <c r="F13"/>
  <c r="F9"/>
  <c r="E90" i="12"/>
  <c r="F10"/>
  <c r="F14"/>
  <c r="F18"/>
  <c r="F22"/>
  <c r="F26"/>
  <c r="F30"/>
  <c r="F7"/>
  <c r="F11"/>
  <c r="F15"/>
  <c r="F19"/>
  <c r="F23"/>
  <c r="F27"/>
  <c r="F31"/>
  <c r="F35"/>
  <c r="F39"/>
  <c r="F43"/>
  <c r="F47"/>
  <c r="F51"/>
  <c r="F89"/>
  <c r="F85"/>
  <c r="F81"/>
  <c r="F77"/>
  <c r="F73"/>
  <c r="F69"/>
  <c r="F65"/>
  <c r="F61"/>
  <c r="F57"/>
  <c r="F53"/>
  <c r="F48"/>
  <c r="F42"/>
  <c r="F37"/>
  <c r="F32"/>
  <c r="F24"/>
  <c r="F16"/>
  <c r="F8"/>
  <c r="F78" i="14"/>
  <c r="F74"/>
  <c r="F70"/>
  <c r="F66"/>
  <c r="F62"/>
  <c r="F58"/>
  <c r="F54"/>
  <c r="F50"/>
  <c r="F46"/>
  <c r="F42"/>
  <c r="F38"/>
  <c r="F34"/>
  <c r="F30"/>
  <c r="F26"/>
  <c r="F22"/>
  <c r="F18"/>
  <c r="F14"/>
  <c r="F10"/>
  <c r="F72" i="13"/>
  <c r="F68"/>
  <c r="F64"/>
  <c r="F60"/>
  <c r="F56"/>
  <c r="F52"/>
  <c r="F48"/>
  <c r="F44"/>
  <c r="F40"/>
  <c r="F36"/>
  <c r="F32"/>
  <c r="F28"/>
  <c r="F24"/>
  <c r="F20"/>
  <c r="F16"/>
  <c r="F12"/>
  <c r="F88" i="12"/>
  <c r="F84"/>
  <c r="F80"/>
  <c r="F76"/>
  <c r="F72"/>
  <c r="F68"/>
  <c r="F64"/>
  <c r="F60"/>
  <c r="F56"/>
  <c r="F52"/>
  <c r="F46"/>
  <c r="F41"/>
  <c r="F36"/>
  <c r="F29"/>
  <c r="F21"/>
  <c r="F13"/>
  <c r="F90" i="9"/>
  <c r="F74"/>
  <c r="F58"/>
  <c r="F42"/>
  <c r="F26"/>
  <c r="F8" i="11"/>
  <c r="F12"/>
  <c r="F16"/>
  <c r="F20"/>
  <c r="F24"/>
  <c r="F28"/>
  <c r="F32"/>
  <c r="F36"/>
  <c r="F40"/>
  <c r="F44"/>
  <c r="F48"/>
  <c r="F52"/>
  <c r="F56"/>
  <c r="F60"/>
  <c r="F64"/>
  <c r="F68"/>
  <c r="F72"/>
  <c r="F76"/>
  <c r="F80"/>
  <c r="F84"/>
  <c r="F88"/>
  <c r="F92"/>
  <c r="F96"/>
  <c r="F100"/>
  <c r="F9"/>
  <c r="F13"/>
  <c r="F17"/>
  <c r="F21"/>
  <c r="F25"/>
  <c r="F29"/>
  <c r="F33"/>
  <c r="F37"/>
  <c r="F41"/>
  <c r="F45"/>
  <c r="F49"/>
  <c r="F53"/>
  <c r="F57"/>
  <c r="F61"/>
  <c r="F65"/>
  <c r="F69"/>
  <c r="F73"/>
  <c r="F77"/>
  <c r="F81"/>
  <c r="F85"/>
  <c r="F89"/>
  <c r="F93"/>
  <c r="F97"/>
  <c r="F101"/>
  <c r="E102"/>
  <c r="F10"/>
  <c r="F14"/>
  <c r="F18"/>
  <c r="F22"/>
  <c r="F26"/>
  <c r="F30"/>
  <c r="F34"/>
  <c r="F38"/>
  <c r="F42"/>
  <c r="F46"/>
  <c r="F50"/>
  <c r="F54"/>
  <c r="F58"/>
  <c r="F62"/>
  <c r="F66"/>
  <c r="F70"/>
  <c r="F74"/>
  <c r="F78"/>
  <c r="F82"/>
  <c r="F86"/>
  <c r="F90"/>
  <c r="F94"/>
  <c r="F98"/>
  <c r="F102"/>
  <c r="F99"/>
  <c r="F83"/>
  <c r="F67"/>
  <c r="F51"/>
  <c r="F35"/>
  <c r="F19"/>
  <c r="F77" i="14"/>
  <c r="F73"/>
  <c r="F69"/>
  <c r="F65"/>
  <c r="F61"/>
  <c r="F57"/>
  <c r="F53"/>
  <c r="F49"/>
  <c r="F45"/>
  <c r="F41"/>
  <c r="F37"/>
  <c r="F33"/>
  <c r="F29"/>
  <c r="F25"/>
  <c r="F21"/>
  <c r="F17"/>
  <c r="F13"/>
  <c r="E72" i="13"/>
  <c r="F71"/>
  <c r="F67"/>
  <c r="F63"/>
  <c r="F59"/>
  <c r="F55"/>
  <c r="F51"/>
  <c r="F47"/>
  <c r="F43"/>
  <c r="F39"/>
  <c r="F35"/>
  <c r="F31"/>
  <c r="F27"/>
  <c r="F23"/>
  <c r="F19"/>
  <c r="F15"/>
  <c r="F11"/>
  <c r="F7"/>
  <c r="F6" i="12"/>
  <c r="F87"/>
  <c r="F83"/>
  <c r="F79"/>
  <c r="F75"/>
  <c r="F71"/>
  <c r="F67"/>
  <c r="F63"/>
  <c r="F59"/>
  <c r="F55"/>
  <c r="F50"/>
  <c r="F45"/>
  <c r="F40"/>
  <c r="F34"/>
  <c r="F28"/>
  <c r="F20"/>
  <c r="F12"/>
  <c r="F7" i="9"/>
  <c r="F11"/>
  <c r="F15"/>
  <c r="F19"/>
  <c r="F23"/>
  <c r="F27"/>
  <c r="F31"/>
  <c r="F35"/>
  <c r="F39"/>
  <c r="F43"/>
  <c r="F47"/>
  <c r="F51"/>
  <c r="F55"/>
  <c r="F59"/>
  <c r="F63"/>
  <c r="F67"/>
  <c r="F71"/>
  <c r="F75"/>
  <c r="F79"/>
  <c r="F83"/>
  <c r="F87"/>
  <c r="F91"/>
  <c r="F95"/>
  <c r="F99"/>
  <c r="F8"/>
  <c r="F12"/>
  <c r="F16"/>
  <c r="F20"/>
  <c r="F24"/>
  <c r="F28"/>
  <c r="F32"/>
  <c r="F36"/>
  <c r="F40"/>
  <c r="F44"/>
  <c r="F48"/>
  <c r="F52"/>
  <c r="F56"/>
  <c r="F60"/>
  <c r="F64"/>
  <c r="F68"/>
  <c r="F72"/>
  <c r="F76"/>
  <c r="F80"/>
  <c r="F84"/>
  <c r="F88"/>
  <c r="F92"/>
  <c r="F96"/>
  <c r="F100"/>
  <c r="F9"/>
  <c r="F13"/>
  <c r="F17"/>
  <c r="F21"/>
  <c r="F25"/>
  <c r="F29"/>
  <c r="F33"/>
  <c r="F37"/>
  <c r="F41"/>
  <c r="F45"/>
  <c r="F49"/>
  <c r="F53"/>
  <c r="F57"/>
  <c r="F61"/>
  <c r="F65"/>
  <c r="F69"/>
  <c r="F73"/>
  <c r="F77"/>
  <c r="F81"/>
  <c r="F85"/>
  <c r="F89"/>
  <c r="F93"/>
  <c r="F97"/>
  <c r="F101"/>
  <c r="E101"/>
  <c r="F6"/>
  <c r="F86"/>
  <c r="F70"/>
  <c r="F54"/>
  <c r="F38"/>
  <c r="F22"/>
  <c r="F95" i="11"/>
  <c r="F79"/>
  <c r="F63"/>
  <c r="F47"/>
  <c r="F31"/>
  <c r="F15"/>
  <c r="F100" i="10"/>
  <c r="F96"/>
  <c r="F92"/>
  <c r="F88"/>
  <c r="F84"/>
  <c r="F80"/>
  <c r="F76"/>
  <c r="F72"/>
  <c r="F68"/>
  <c r="F64"/>
  <c r="F60"/>
  <c r="F56"/>
  <c r="F52"/>
  <c r="F48"/>
  <c r="F44"/>
  <c r="F40"/>
  <c r="F36"/>
  <c r="F32"/>
  <c r="F28"/>
  <c r="F24"/>
  <c r="F20"/>
  <c r="F16"/>
  <c r="F12"/>
  <c r="F8"/>
  <c r="F6"/>
  <c r="F99"/>
  <c r="F95"/>
  <c r="F91"/>
  <c r="F87"/>
  <c r="F83"/>
  <c r="F79"/>
  <c r="F75"/>
  <c r="F71"/>
  <c r="F67"/>
  <c r="F63"/>
  <c r="F59"/>
  <c r="F55"/>
  <c r="F51"/>
  <c r="F47"/>
  <c r="F43"/>
  <c r="F39"/>
  <c r="F35"/>
  <c r="F31"/>
  <c r="F27"/>
  <c r="F23"/>
  <c r="F19"/>
  <c r="F15"/>
  <c r="F11"/>
  <c r="F7"/>
  <c r="F50"/>
  <c r="F46"/>
  <c r="F42"/>
  <c r="F38"/>
  <c r="F34"/>
  <c r="F30"/>
  <c r="F26"/>
  <c r="F22"/>
  <c r="F18"/>
  <c r="F14"/>
  <c r="E79" i="14"/>
  <c r="P46" i="1"/>
  <c r="J33"/>
  <c r="J15"/>
  <c r="J10"/>
  <c r="C20" i="3"/>
  <c r="F13" i="2"/>
  <c r="F8"/>
  <c r="F9"/>
  <c r="F10"/>
  <c r="F11"/>
  <c r="F1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4"/>
  <c r="F7"/>
  <c r="J8" i="1"/>
  <c r="J9"/>
  <c r="J11"/>
  <c r="J12"/>
  <c r="J13"/>
  <c r="J14"/>
  <c r="J16"/>
  <c r="J17"/>
  <c r="J18"/>
  <c r="J19"/>
  <c r="J20"/>
  <c r="J21"/>
  <c r="J22"/>
  <c r="J23"/>
  <c r="J24"/>
  <c r="J25"/>
  <c r="J26"/>
  <c r="J27"/>
  <c r="J28"/>
  <c r="J29"/>
  <c r="J30"/>
  <c r="J31"/>
  <c r="J32"/>
  <c r="J34"/>
  <c r="J35"/>
  <c r="J36"/>
  <c r="J37"/>
  <c r="J38"/>
  <c r="J39"/>
  <c r="J40"/>
  <c r="J41"/>
  <c r="J42"/>
  <c r="J43"/>
  <c r="J44"/>
  <c r="J45"/>
  <c r="J47"/>
  <c r="J7"/>
  <c r="G8" i="8" l="1"/>
  <c r="E8"/>
  <c r="E14" s="1"/>
  <c r="D8"/>
  <c r="G5"/>
  <c r="E5"/>
  <c r="D5"/>
  <c r="C6" s="1"/>
  <c r="C16"/>
  <c r="B16"/>
  <c r="C14"/>
  <c r="B14"/>
  <c r="G11"/>
  <c r="E11"/>
  <c r="E16" s="1"/>
  <c r="B9" l="1"/>
  <c r="D16"/>
  <c r="B6"/>
  <c r="C9"/>
  <c r="B12"/>
  <c r="D14"/>
  <c r="C12"/>
  <c r="F33" i="2" l="1"/>
  <c r="C33"/>
  <c r="J46" i="1"/>
  <c r="E46"/>
  <c r="K7" l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7"/>
  <c r="E48" i="3" l="1"/>
  <c r="E49"/>
  <c r="E50"/>
  <c r="E51"/>
  <c r="E52"/>
  <c r="E53"/>
  <c r="E54"/>
  <c r="E55"/>
  <c r="E56"/>
  <c r="E57"/>
  <c r="E58"/>
  <c r="E59"/>
  <c r="E60"/>
  <c r="E62"/>
  <c r="C61" l="1"/>
  <c r="G7" i="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F48" i="3" l="1"/>
  <c r="F49"/>
  <c r="F50"/>
  <c r="F51"/>
  <c r="F52"/>
  <c r="F53"/>
  <c r="F54"/>
  <c r="F55"/>
  <c r="F56"/>
  <c r="F57"/>
  <c r="F58"/>
  <c r="F59"/>
  <c r="F60"/>
  <c r="F62"/>
  <c r="F47"/>
  <c r="F21"/>
  <c r="D20"/>
  <c r="F20" l="1"/>
  <c r="E20"/>
  <c r="G33" i="2"/>
  <c r="K46" i="1" l="1"/>
  <c r="E47" i="3" l="1"/>
  <c r="E21"/>
  <c r="F61" l="1"/>
  <c r="E61"/>
</calcChain>
</file>

<file path=xl/sharedStrings.xml><?xml version="1.0" encoding="utf-8"?>
<sst xmlns="http://schemas.openxmlformats.org/spreadsheetml/2006/main" count="1436" uniqueCount="387">
  <si>
    <t>S.N</t>
  </si>
  <si>
    <t>Commodities</t>
  </si>
  <si>
    <t>Unit</t>
  </si>
  <si>
    <t>Quantity</t>
  </si>
  <si>
    <t>Value</t>
  </si>
  <si>
    <t>Soyabean oil</t>
  </si>
  <si>
    <t>Palm oil</t>
  </si>
  <si>
    <t>Woolen Carpet</t>
  </si>
  <si>
    <t>Sq.Mtr.</t>
  </si>
  <si>
    <t>Jute and Jute Products</t>
  </si>
  <si>
    <t>Readymade Garments</t>
  </si>
  <si>
    <t>Pcs.</t>
  </si>
  <si>
    <t>Juices</t>
  </si>
  <si>
    <t>Cardamom</t>
  </si>
  <si>
    <t>Kg.</t>
  </si>
  <si>
    <t>Sunflower Oil</t>
  </si>
  <si>
    <t>Iron and Steel products</t>
  </si>
  <si>
    <t>Tea</t>
  </si>
  <si>
    <t>Woolen and Pashmina shawls</t>
  </si>
  <si>
    <t>Rosin and resin acid</t>
  </si>
  <si>
    <t>Noodles, pasta and like</t>
  </si>
  <si>
    <t>Nepalese paper and paper Products</t>
  </si>
  <si>
    <t>Medicinal Herbs</t>
  </si>
  <si>
    <t>Footwear</t>
  </si>
  <si>
    <t>Dentifrices (toothpaste)</t>
  </si>
  <si>
    <t>Essential Oils</t>
  </si>
  <si>
    <t>Handicrafts ( Painting, Sculpture and statuary)</t>
  </si>
  <si>
    <t>Ginger</t>
  </si>
  <si>
    <t>Cotton sacks and bags</t>
  </si>
  <si>
    <t>Lentils</t>
  </si>
  <si>
    <t>Gold Jewellery</t>
  </si>
  <si>
    <t>Hides &amp; Skins</t>
  </si>
  <si>
    <t>Copper and articles thereof</t>
  </si>
  <si>
    <t>Articles of silver jewellery</t>
  </si>
  <si>
    <t>Others</t>
  </si>
  <si>
    <t>Total</t>
  </si>
  <si>
    <t>`</t>
  </si>
  <si>
    <t>Petroleum Products</t>
  </si>
  <si>
    <t>Iron &amp; Steel and products thereof</t>
  </si>
  <si>
    <t>Machinery and parts</t>
  </si>
  <si>
    <t>Transport Vehicles and parts thereof</t>
  </si>
  <si>
    <t>Cereals</t>
  </si>
  <si>
    <t>Electronic and Electrical Equipments</t>
  </si>
  <si>
    <t>Pharmaceutical products</t>
  </si>
  <si>
    <t>Telecommunication Equipment and parts</t>
  </si>
  <si>
    <t>Articles of apparel and clothing accessories</t>
  </si>
  <si>
    <t>Aircraft and parts thereof</t>
  </si>
  <si>
    <t>Fertilizers</t>
  </si>
  <si>
    <t>Polythene Granules</t>
  </si>
  <si>
    <t>Crude soyabean oil</t>
  </si>
  <si>
    <t>Crude palm Oil</t>
  </si>
  <si>
    <t>Gold</t>
  </si>
  <si>
    <t>Chemicals</t>
  </si>
  <si>
    <t>Aluminium and articles thereof</t>
  </si>
  <si>
    <t>Rubber and articles thereof</t>
  </si>
  <si>
    <t>Silver</t>
  </si>
  <si>
    <t>Cotton ( Yarn and Fabrics)</t>
  </si>
  <si>
    <t>Low erucic acid rape or colza seeds</t>
  </si>
  <si>
    <t>Zinc and articles thereof</t>
  </si>
  <si>
    <t>Wool, fine or coarse animal hair</t>
  </si>
  <si>
    <t>Crude sunflower oil</t>
  </si>
  <si>
    <t>Major Trading Partners of Nepal</t>
  </si>
  <si>
    <t>Exports</t>
  </si>
  <si>
    <t>In Billion Rs.</t>
  </si>
  <si>
    <t>Countries/Region</t>
  </si>
  <si>
    <t>Imports</t>
  </si>
  <si>
    <t>Total Exports</t>
  </si>
  <si>
    <t>Total Imports</t>
  </si>
  <si>
    <t>Total Trade</t>
  </si>
  <si>
    <t>Trade Deficit</t>
  </si>
  <si>
    <t>Export: Import Ratio</t>
  </si>
  <si>
    <t>1:</t>
  </si>
  <si>
    <t>Share % in Total Trade</t>
  </si>
  <si>
    <t>Dog or cat food</t>
  </si>
  <si>
    <t>Woolen Felt Products</t>
  </si>
  <si>
    <t>Plywood</t>
  </si>
  <si>
    <t>Broom grass (Amriso)</t>
  </si>
  <si>
    <t>Unwrought lead (excl refined and containi n  antimony)</t>
  </si>
  <si>
    <t>Stoppers, lids, caps and other closures of  plastics</t>
  </si>
  <si>
    <t>Fabrics</t>
  </si>
  <si>
    <t>Kattha</t>
  </si>
  <si>
    <t xml:space="preserve">Oil-cake </t>
  </si>
  <si>
    <t>Cement</t>
  </si>
  <si>
    <t>Cement Clinker</t>
  </si>
  <si>
    <t>Brans</t>
  </si>
  <si>
    <t>F.Y. 2081/82</t>
  </si>
  <si>
    <t xml:space="preserve">COMPARISON OF TOTAL EXPORTS OF SOME MAJOR COMMODITIES </t>
  </si>
  <si>
    <t>(Provisional)</t>
  </si>
  <si>
    <t xml:space="preserve">COMPARISON OF TOTAL IMPORTS OF SOME MAJOR COMMODITIES </t>
  </si>
  <si>
    <t>Grand Total</t>
  </si>
  <si>
    <t>(2024/25)</t>
  </si>
  <si>
    <t>Yarns</t>
  </si>
  <si>
    <t>Value in 000 Rs</t>
  </si>
  <si>
    <t>F.Y. 2082/83</t>
  </si>
  <si>
    <t>Annual</t>
  </si>
  <si>
    <t>(2025/26)</t>
  </si>
  <si>
    <t>Man-made fibres and Fabric ( Synthetic, Polyester etc)</t>
  </si>
  <si>
    <t>F.Y. 2081/82 (2024/25)</t>
  </si>
  <si>
    <t>F.Y. 2081/82  (2024/25)</t>
  </si>
  <si>
    <t>F.Y. 2082/83  (2025/26)</t>
  </si>
  <si>
    <t>Chapter</t>
  </si>
  <si>
    <t>Description</t>
  </si>
  <si>
    <t>Comparison of Nepal's Export to India</t>
  </si>
  <si>
    <t>Comparison of Nepal's Export to China PR</t>
  </si>
  <si>
    <t>Comparison of Nepal's Export to Other Countries</t>
  </si>
  <si>
    <t>Comparison of Nepal's Import from India</t>
  </si>
  <si>
    <t>Comparison of Nepal's Import from China PR</t>
  </si>
  <si>
    <t>Comparison of Nepal's Import from Other Countries</t>
  </si>
  <si>
    <t>Table No.</t>
  </si>
  <si>
    <t>Trade and Export Promotion Centre</t>
  </si>
  <si>
    <t>Pulchowk, Lalitpur</t>
  </si>
  <si>
    <t>A Glimpse of Nepal's Foreign Trade</t>
  </si>
  <si>
    <t>Contents</t>
  </si>
  <si>
    <t>Comparison of Nepal's Import ( Customs wise)</t>
  </si>
  <si>
    <t>Comparison of Nepal's Export ( Customs wise)</t>
  </si>
  <si>
    <t>Customs</t>
  </si>
  <si>
    <t>SN</t>
  </si>
  <si>
    <t>Exports of Some Major Commmodities</t>
  </si>
  <si>
    <t>Imports of Some Major Commmodities</t>
  </si>
  <si>
    <t xml:space="preserve">Provisional </t>
  </si>
  <si>
    <t>Provisional</t>
  </si>
  <si>
    <t>Foreign Trade Balance of Nepal</t>
  </si>
  <si>
    <t>India</t>
  </si>
  <si>
    <t>United States</t>
  </si>
  <si>
    <t>France</t>
  </si>
  <si>
    <t>Japan</t>
  </si>
  <si>
    <t>Australia</t>
  </si>
  <si>
    <t>United Arab Emirates</t>
  </si>
  <si>
    <t>China</t>
  </si>
  <si>
    <t>Argentina</t>
  </si>
  <si>
    <t>Indonesia</t>
  </si>
  <si>
    <t>Thailand</t>
  </si>
  <si>
    <t>Malaysia</t>
  </si>
  <si>
    <t>Ukraine</t>
  </si>
  <si>
    <t>Brazil</t>
  </si>
  <si>
    <t xml:space="preserve">* Export through Dryport Birgunj has been added to Birgunj Customs </t>
  </si>
  <si>
    <t xml:space="preserve">* Import through Dryport Birgunj has been added to Birgunj Customs </t>
  </si>
  <si>
    <t>FY 2082/83 ( Shrawan-Chaitra)</t>
  </si>
  <si>
    <t>F.Y. 2080/81 (2023/24) Shrawan-Chaitra</t>
  </si>
  <si>
    <t>F.Y. 2081/82 (2024/25) Shrawan- Chaitra</t>
  </si>
  <si>
    <t>F.Y. 2082/83 (2025/26) Shrawan- Chaitra</t>
  </si>
  <si>
    <t>% Change in Value  in  F.Y. 2082/83  (Shrawan-Chaitra)</t>
  </si>
  <si>
    <t>% Share  in Value in F.Y. 2082/83 (Shrawan-Chaitra)</t>
  </si>
  <si>
    <t>F.Y. 2081/82 (Shrawan-Chaitra)</t>
  </si>
  <si>
    <t>F.Y. 2082/83 (Shrawan-Chaitra)</t>
  </si>
  <si>
    <t xml:space="preserve">% Change in  FY 2082/83 ( Shrawan-Chaitra) in Comparison to  FY 2081/82 (Shrawan-Chaitra) </t>
  </si>
  <si>
    <t>% Share in  Value in F.Y. 2082/83 ( Shrawan-Chaitra)</t>
  </si>
  <si>
    <t>Shrawan-Chaitra</t>
  </si>
  <si>
    <t xml:space="preserve">    F.Y. 2081/82        (Shrawan-Chaitra)</t>
  </si>
  <si>
    <t xml:space="preserve">    F.Y. 2082/83        (Shrawan-Chaitra)</t>
  </si>
  <si>
    <t>% Share  in  F.Y. 2082/83 ( Shrawan-Chaitra)</t>
  </si>
  <si>
    <t>% Share in FY 2082/83 (Shrawan-Chaitra)</t>
  </si>
  <si>
    <t>FY 2081/82 ( Shrawan-Chaitra)</t>
  </si>
  <si>
    <t>Percentage Change in Nine  Month of F.Y. 2081/82 compared to same period of the previous year</t>
  </si>
  <si>
    <t>Percentage Change in Nine  Month of F.Y. 2082/83 compared to same period of the previous year</t>
  </si>
  <si>
    <t>DURING THE Nine MONTH OF THE F.Y. 2081/82 AND 2082/83</t>
  </si>
  <si>
    <t>(First Nine Month- Provisional)</t>
  </si>
  <si>
    <t>(First Nine Month - Provisional)</t>
  </si>
  <si>
    <t>During the First Nine Month of the F.Y. 2081/82 and 2082/83</t>
  </si>
  <si>
    <t>Germany</t>
  </si>
  <si>
    <t>United Kingdom</t>
  </si>
  <si>
    <t>Canada</t>
  </si>
  <si>
    <t>Italy</t>
  </si>
  <si>
    <t>Netherlands</t>
  </si>
  <si>
    <t>Turkey</t>
  </si>
  <si>
    <t>Denmark</t>
  </si>
  <si>
    <t>Hong Kong</t>
  </si>
  <si>
    <t>Saudi Arabia</t>
  </si>
  <si>
    <t>01</t>
  </si>
  <si>
    <t>Animals; live</t>
  </si>
  <si>
    <t>04</t>
  </si>
  <si>
    <t>Dairy produce; birds' eggs; natural honey; edible products of animal origin, not elsewhere specified or included</t>
  </si>
  <si>
    <t>05</t>
  </si>
  <si>
    <t>Animal originated products; not elsewhere specified or included</t>
  </si>
  <si>
    <t>07</t>
  </si>
  <si>
    <t>Vegetables and certain roots and tubers; edible</t>
  </si>
  <si>
    <t>08</t>
  </si>
  <si>
    <t>Fruit and nuts, edible; peel of citrus fruit or melons</t>
  </si>
  <si>
    <t>09</t>
  </si>
  <si>
    <t>Coffee, tea, mate and spices</t>
  </si>
  <si>
    <t>10</t>
  </si>
  <si>
    <t>11</t>
  </si>
  <si>
    <t>Products of the milling industry; malt, starches, inulin, wheat gluten</t>
  </si>
  <si>
    <t>12</t>
  </si>
  <si>
    <t>Oil seeds and oleaginous fruits; miscellaneous grains, seeds and fruit, industrial or medicinal plants; straw and fodder</t>
  </si>
  <si>
    <t>13</t>
  </si>
  <si>
    <t>Lac; gums, resins and other vegetable saps and extracts</t>
  </si>
  <si>
    <t>14</t>
  </si>
  <si>
    <t>Vegetable plaiting materials; vegetable products not elsewhere specified or included</t>
  </si>
  <si>
    <t>15</t>
  </si>
  <si>
    <t>Animal or vegetable fats and oils and their cleavage products; prepared animal fats; animal or vegetable waxes</t>
  </si>
  <si>
    <t>17</t>
  </si>
  <si>
    <t>Sugars and sugar confectionery</t>
  </si>
  <si>
    <t>19</t>
  </si>
  <si>
    <t>Preparations of cereals, flour, starch or milk; pastrycooks' products</t>
  </si>
  <si>
    <t>20</t>
  </si>
  <si>
    <t>Preparations of vegetables, fruit, nuts or other parts of plants</t>
  </si>
  <si>
    <t>21</t>
  </si>
  <si>
    <t>Miscellaneous edible preparations</t>
  </si>
  <si>
    <t>22</t>
  </si>
  <si>
    <t>Beverages, spirits and vinegar</t>
  </si>
  <si>
    <t>23</t>
  </si>
  <si>
    <t>Food industries, residues and wastes thereof; prepared animal fodder</t>
  </si>
  <si>
    <t>25</t>
  </si>
  <si>
    <t>Salt; sulphur; earths, stone; plastering materials, lime and cement</t>
  </si>
  <si>
    <t>26</t>
  </si>
  <si>
    <t>Ores, slag and ash</t>
  </si>
  <si>
    <t>27</t>
  </si>
  <si>
    <t>Mineral fuels, mineral oils and products of their distillation; bituminous substances; mineral waxes</t>
  </si>
  <si>
    <t>28</t>
  </si>
  <si>
    <t>Inorganic chemicals; organic and inorganic compounds of precious metals; of rare earth metals, of radio-active elements and of isotopes</t>
  </si>
  <si>
    <t>29</t>
  </si>
  <si>
    <t>Organic chemicals</t>
  </si>
  <si>
    <t>30</t>
  </si>
  <si>
    <t>32</t>
  </si>
  <si>
    <t>Tanning or dyeing extracts; tannins and their derivatives; dyes, pigments and other colouring matter; paints, varnishes; putty, other mastics; inks</t>
  </si>
  <si>
    <t>33</t>
  </si>
  <si>
    <t>Essential oils and resinoids; perfumery, cosmetic or toilet preparations</t>
  </si>
  <si>
    <t>34</t>
  </si>
  <si>
    <t>Soap, organic surface-active agents; washing, lubricating, polishing or scouring preparations; artificial or prepared waxes, candles and similar articles, modelling pastes, dental waxes and dental preparations with a basis of plaster</t>
  </si>
  <si>
    <t>35</t>
  </si>
  <si>
    <t>Albuminoidal substances; modified starches; glues; enzymes</t>
  </si>
  <si>
    <t>37</t>
  </si>
  <si>
    <t>Photographic or cinematographic goods</t>
  </si>
  <si>
    <t>38</t>
  </si>
  <si>
    <t>Chemical products n.e.c.</t>
  </si>
  <si>
    <t>39</t>
  </si>
  <si>
    <t>Plastics and articles thereof</t>
  </si>
  <si>
    <t>40</t>
  </si>
  <si>
    <t>41</t>
  </si>
  <si>
    <t>Raw hides and skins (other than furskins) and leather</t>
  </si>
  <si>
    <t>42</t>
  </si>
  <si>
    <t>Articles of leather; saddlery and harness; travel goods, handbags and similar containers; articles of animal gut (other than silk-worm gut)</t>
  </si>
  <si>
    <t>44</t>
  </si>
  <si>
    <t>Wood and articles of wood; wood charcoal</t>
  </si>
  <si>
    <t>46</t>
  </si>
  <si>
    <t>Manufactures of straw, esparto or other plaiting materials; basketware and wickerwork</t>
  </si>
  <si>
    <t>48</t>
  </si>
  <si>
    <t>Paper and paperboard; articles of paper pulp, of paper or paperboard</t>
  </si>
  <si>
    <t>49</t>
  </si>
  <si>
    <t>Printed books, newspapers, pictures and other products of the printing industry; manuscripts, typescripts and plans</t>
  </si>
  <si>
    <t>51</t>
  </si>
  <si>
    <t>Wool, fine or coarse animal hair; horsehair yarn and woven fabric</t>
  </si>
  <si>
    <t>52</t>
  </si>
  <si>
    <t>Cotton</t>
  </si>
  <si>
    <t>53</t>
  </si>
  <si>
    <t>Vegetable textile fibres; paper yarn and woven fabrics of paper yarn</t>
  </si>
  <si>
    <t>54</t>
  </si>
  <si>
    <t>Man-made filaments; strip and the like of man-made textile materials</t>
  </si>
  <si>
    <t>55</t>
  </si>
  <si>
    <t>Man-made staple fibres</t>
  </si>
  <si>
    <t>56</t>
  </si>
  <si>
    <t>Wadding, felt and nonwovens, special yarns; twine, cordage, ropes and cables and articles thereof</t>
  </si>
  <si>
    <t>57</t>
  </si>
  <si>
    <t>Carpets and other textile floor coverings</t>
  </si>
  <si>
    <t>61</t>
  </si>
  <si>
    <t>Apparel and clothing accessories; knitted or crocheted</t>
  </si>
  <si>
    <t>62</t>
  </si>
  <si>
    <t>Apparel and clothing accessories; not knitted or crocheted</t>
  </si>
  <si>
    <t>63</t>
  </si>
  <si>
    <t>Textiles, made up articles; sets; worn clothing and worn textile articles; rags</t>
  </si>
  <si>
    <t>64</t>
  </si>
  <si>
    <t>Footwear; gaiters and the like; parts of such articles</t>
  </si>
  <si>
    <t>65</t>
  </si>
  <si>
    <t>Headgear and parts thereof</t>
  </si>
  <si>
    <t>67</t>
  </si>
  <si>
    <t>Feathers and down, prepared; and articles made of feather or of down; artificial flowers; articles of human hair</t>
  </si>
  <si>
    <t>68</t>
  </si>
  <si>
    <t>Stone, plaster, cement, asbestos, mica or similar materials; articles thereof</t>
  </si>
  <si>
    <t>69</t>
  </si>
  <si>
    <t>Ceramic products</t>
  </si>
  <si>
    <t>70</t>
  </si>
  <si>
    <t>Glass and glassware</t>
  </si>
  <si>
    <t>71</t>
  </si>
  <si>
    <t>Natural, cultured pearls; precious, semi-precious stones; precious metals, metals clad with precious metal, and articles thereof; imitation jewellery; coin</t>
  </si>
  <si>
    <t>72</t>
  </si>
  <si>
    <t>Iron and steel</t>
  </si>
  <si>
    <t>73</t>
  </si>
  <si>
    <t>Iron or steel articles</t>
  </si>
  <si>
    <t>74</t>
  </si>
  <si>
    <t>76</t>
  </si>
  <si>
    <t>78</t>
  </si>
  <si>
    <t>Lead and articles thereof</t>
  </si>
  <si>
    <t>79</t>
  </si>
  <si>
    <t>82</t>
  </si>
  <si>
    <t>Tools, implements, cutlery, spoons and forks, of base metal; parts thereof, of base metal</t>
  </si>
  <si>
    <t>83</t>
  </si>
  <si>
    <t>Metal; miscellaneous products of base metal</t>
  </si>
  <si>
    <t>84</t>
  </si>
  <si>
    <t>boilers, machinery and mechanical appliances; parts thereof</t>
  </si>
  <si>
    <t>85</t>
  </si>
  <si>
    <t>Electrical machinery and equipment and parts thereof; sound recorders and reproducers; television image and sound recorders and reproducers, parts and accessories of such articles</t>
  </si>
  <si>
    <t>87</t>
  </si>
  <si>
    <t>Vehicles; other than railway or tramway rolling stock, and parts and accessories thereof</t>
  </si>
  <si>
    <t>88</t>
  </si>
  <si>
    <t>Aircraft, spacecraft and parts thereof</t>
  </si>
  <si>
    <t>90</t>
  </si>
  <si>
    <t>Optical, photographic, cinematographic, measuring, checking, medical or surgical instruments and apparatus; parts and accessories</t>
  </si>
  <si>
    <t>92</t>
  </si>
  <si>
    <t>Musical instruments; parts and accessories of such articles</t>
  </si>
  <si>
    <t>94</t>
  </si>
  <si>
    <t>Furniture; bedding, mattresses, mattress supports, cushions and similar stuffed furnishings; lamps and lighting fittings, n.e.c.; illuminated signs, illuminated name-plates and the like; prefabricated buildings</t>
  </si>
  <si>
    <t>95</t>
  </si>
  <si>
    <t>Toys, games and sports requisites; parts and accessories thereof</t>
  </si>
  <si>
    <t>96</t>
  </si>
  <si>
    <t>Miscellaneous manufactured articles</t>
  </si>
  <si>
    <t>97</t>
  </si>
  <si>
    <t>Works of art; collectors' pieces and antiques</t>
  </si>
  <si>
    <t>-</t>
  </si>
  <si>
    <t>18</t>
  </si>
  <si>
    <t>Cocoa and cocoa preparations</t>
  </si>
  <si>
    <t>58</t>
  </si>
  <si>
    <t>Fabrics; special woven fabrics, tufted textile fabrics, lace, tapestries, trimmings, embroidery</t>
  </si>
  <si>
    <t>59</t>
  </si>
  <si>
    <t>Textile fabrics; impregnated, coated, covered or laminated; textile articles of a kind suitable for industrial use</t>
  </si>
  <si>
    <t>60</t>
  </si>
  <si>
    <t>Fabrics; knitted or crocheted</t>
  </si>
  <si>
    <t>66</t>
  </si>
  <si>
    <t>Umbrellas, sun umbrellas, walking-sticks, seat sticks, whips, riding crops; and parts thereof</t>
  </si>
  <si>
    <t>75</t>
  </si>
  <si>
    <t>Nickel and articles thereof</t>
  </si>
  <si>
    <t>93</t>
  </si>
  <si>
    <t>Arms and ammunition; parts and accessories thereof</t>
  </si>
  <si>
    <t>02</t>
  </si>
  <si>
    <t>Meat and edible meat offal</t>
  </si>
  <si>
    <t>03</t>
  </si>
  <si>
    <t>Fish and crustaceans, molluscs and other aquatic invertebrates</t>
  </si>
  <si>
    <t>06</t>
  </si>
  <si>
    <t>Trees and other plants, live; bulbs, roots and the like; cut flowers and ornamental foliage</t>
  </si>
  <si>
    <t>16</t>
  </si>
  <si>
    <t>Meat, fish or crustaceans, molluscs or other aquatic invertebrates; preparations thereof</t>
  </si>
  <si>
    <t>24</t>
  </si>
  <si>
    <t>Tobacco and manufactured tobacco substitutes</t>
  </si>
  <si>
    <t>43</t>
  </si>
  <si>
    <t>Furskins and artificial fur; manufactures thereof</t>
  </si>
  <si>
    <t>50</t>
  </si>
  <si>
    <t>Silk</t>
  </si>
  <si>
    <t>91</t>
  </si>
  <si>
    <t>Clocks and watches and parts thereof</t>
  </si>
  <si>
    <t>31</t>
  </si>
  <si>
    <t>36</t>
  </si>
  <si>
    <t>Explosives; pyrotechnic products; matches; pyrophoric alloys; certain combustible preparations</t>
  </si>
  <si>
    <t>45</t>
  </si>
  <si>
    <t>Cork and articles of cork</t>
  </si>
  <si>
    <t>47</t>
  </si>
  <si>
    <t>Pulp of wood or other fibrous cellulosic material; recovered (waste and scrap) paper or paperboard</t>
  </si>
  <si>
    <t>80</t>
  </si>
  <si>
    <t>Tin; articles thereof</t>
  </si>
  <si>
    <t>81</t>
  </si>
  <si>
    <t>Metals; n.e.c., cermets and articles thereof</t>
  </si>
  <si>
    <t>86</t>
  </si>
  <si>
    <t>Railway, tramway locomotives, rolling-stock and parts thereof; railway or tramway track fixtures and fittings and parts thereof; mechanical (including electro-mechanical) traffic signalling equipment of all kinds</t>
  </si>
  <si>
    <t>89</t>
  </si>
  <si>
    <t>Ships, boats and floating structures</t>
  </si>
  <si>
    <t>BHADRAPUR</t>
  </si>
  <si>
    <t>BHAIRAHAWA</t>
  </si>
  <si>
    <t>BIRATNAGAR</t>
  </si>
  <si>
    <t>BIRGUNJ</t>
  </si>
  <si>
    <t>CHOBHAR</t>
  </si>
  <si>
    <t>GAUR</t>
  </si>
  <si>
    <t>GAUTAM BUDDHA AIRPORT</t>
  </si>
  <si>
    <t>JALESHWOR</t>
  </si>
  <si>
    <t>KAILALI</t>
  </si>
  <si>
    <t>KANCHANPUR</t>
  </si>
  <si>
    <t>KRISHNANAGAR</t>
  </si>
  <si>
    <t>MECHI</t>
  </si>
  <si>
    <t>MUSTANG</t>
  </si>
  <si>
    <t>NEPALGUNJ</t>
  </si>
  <si>
    <t>PASHUPATINAGAR</t>
  </si>
  <si>
    <t>RASUWA</t>
  </si>
  <si>
    <t>SARLAHI</t>
  </si>
  <si>
    <t>SATI</t>
  </si>
  <si>
    <t>SIRAHA</t>
  </si>
  <si>
    <t>TI_AIRPORT</t>
  </si>
  <si>
    <t>TRIVENI</t>
  </si>
  <si>
    <t>JANAKPUR</t>
  </si>
  <si>
    <t>MAHESHPAUR</t>
  </si>
  <si>
    <t>RAJBIRAJ</t>
  </si>
  <si>
    <t>SUNSARI</t>
  </si>
  <si>
    <t>SUTHAULI</t>
  </si>
  <si>
    <t>TATOPANI</t>
  </si>
  <si>
    <t>THADHI</t>
  </si>
  <si>
    <t>* BIRGUNJ</t>
  </si>
  <si>
    <t>Direction of Nepal's Foreign Trade</t>
  </si>
  <si>
    <t xml:space="preserve">Foreign Trade Balance of Nepal </t>
  </si>
  <si>
    <t>Direction of Nepal's Foreign Trade- Export</t>
  </si>
  <si>
    <t>Direction of Nepal's Foreign Trade- Import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</si>
</sst>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000_);_(* \(#,##0.000000\);_(* &quot;-&quot;??_);_(@_)"/>
    <numFmt numFmtId="168" formatCode="_(* #,##0.00000000000_);_(* \(#,##0.00000000000\);_(* &quot;-&quot;??_);_(@_)"/>
    <numFmt numFmtId="169" formatCode="_(* #,##0.000000000000_);_(* \(#,##0.000000000000\);_(* &quot;-&quot;??_);_(@_)"/>
    <numFmt numFmtId="170" formatCode="_(* #,##0.000000000000000_);_(* \(#,##0.0000000000000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66">
    <xf numFmtId="0" fontId="0" fillId="0" borderId="0" xfId="0"/>
    <xf numFmtId="0" fontId="0" fillId="0" borderId="0" xfId="0" applyFont="1" applyBorder="1" applyAlignment="1">
      <alignment vertical="top"/>
    </xf>
    <xf numFmtId="2" fontId="0" fillId="0" borderId="0" xfId="0" applyNumberFormat="1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164" fontId="1" fillId="0" borderId="0" xfId="2" applyNumberFormat="1" applyFont="1" applyBorder="1" applyAlignment="1">
      <alignment vertical="top"/>
    </xf>
    <xf numFmtId="0" fontId="11" fillId="0" borderId="0" xfId="0" applyFont="1"/>
    <xf numFmtId="0" fontId="1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64" fontId="13" fillId="0" borderId="0" xfId="1" applyNumberFormat="1" applyFont="1"/>
    <xf numFmtId="0" fontId="13" fillId="0" borderId="3" xfId="0" applyFont="1" applyBorder="1"/>
    <xf numFmtId="0" fontId="9" fillId="0" borderId="10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9" fillId="0" borderId="3" xfId="0" applyFont="1" applyBorder="1" applyAlignment="1">
      <alignment horizontal="left"/>
    </xf>
    <xf numFmtId="43" fontId="4" fillId="0" borderId="2" xfId="0" applyNumberFormat="1" applyFont="1" applyBorder="1" applyAlignment="1">
      <alignment vertical="top"/>
    </xf>
    <xf numFmtId="43" fontId="4" fillId="0" borderId="3" xfId="0" applyNumberFormat="1" applyFont="1" applyBorder="1" applyAlignment="1">
      <alignment vertical="top"/>
    </xf>
    <xf numFmtId="0" fontId="16" fillId="0" borderId="8" xfId="0" applyFont="1" applyBorder="1"/>
    <xf numFmtId="0" fontId="9" fillId="0" borderId="8" xfId="0" applyFont="1" applyBorder="1" applyAlignment="1">
      <alignment vertical="top" wrapText="1"/>
    </xf>
    <xf numFmtId="164" fontId="7" fillId="0" borderId="0" xfId="1" applyNumberFormat="1" applyFont="1" applyBorder="1" applyAlignment="1"/>
    <xf numFmtId="164" fontId="7" fillId="0" borderId="0" xfId="1" applyNumberFormat="1" applyFont="1" applyBorder="1" applyAlignment="1">
      <alignment horizontal="left"/>
    </xf>
    <xf numFmtId="0" fontId="12" fillId="0" borderId="0" xfId="0" applyFont="1" applyBorder="1"/>
    <xf numFmtId="164" fontId="1" fillId="0" borderId="0" xfId="1" applyNumberFormat="1" applyFont="1" applyBorder="1"/>
    <xf numFmtId="0" fontId="11" fillId="0" borderId="0" xfId="0" applyFont="1" applyFill="1" applyBorder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64" fontId="11" fillId="0" borderId="0" xfId="1" applyNumberFormat="1" applyFont="1" applyFill="1" applyBorder="1"/>
    <xf numFmtId="0" fontId="14" fillId="0" borderId="0" xfId="0" applyFont="1" applyFill="1" applyBorder="1" applyAlignment="1">
      <alignment vertical="top"/>
    </xf>
    <xf numFmtId="43" fontId="11" fillId="0" borderId="0" xfId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4" fontId="0" fillId="0" borderId="8" xfId="1" applyNumberFormat="1" applyFont="1" applyBorder="1" applyAlignment="1"/>
    <xf numFmtId="164" fontId="3" fillId="0" borderId="3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center"/>
    </xf>
    <xf numFmtId="0" fontId="13" fillId="0" borderId="4" xfId="0" applyFont="1" applyBorder="1"/>
    <xf numFmtId="2" fontId="11" fillId="0" borderId="0" xfId="1" applyNumberFormat="1" applyFont="1" applyFill="1" applyBorder="1"/>
    <xf numFmtId="2" fontId="11" fillId="0" borderId="0" xfId="1" applyNumberFormat="1" applyFont="1" applyFill="1" applyBorder="1" applyAlignment="1">
      <alignment vertical="top"/>
    </xf>
    <xf numFmtId="43" fontId="1" fillId="0" borderId="0" xfId="1" applyNumberFormat="1" applyFont="1" applyBorder="1" applyAlignment="1">
      <alignment vertical="top"/>
    </xf>
    <xf numFmtId="2" fontId="12" fillId="0" borderId="0" xfId="0" applyNumberFormat="1" applyFont="1"/>
    <xf numFmtId="43" fontId="4" fillId="0" borderId="0" xfId="1" applyFont="1" applyBorder="1" applyAlignment="1">
      <alignment vertical="top"/>
    </xf>
    <xf numFmtId="43" fontId="18" fillId="0" borderId="3" xfId="1" applyNumberFormat="1" applyFont="1" applyBorder="1"/>
    <xf numFmtId="20" fontId="9" fillId="0" borderId="2" xfId="0" quotePrefix="1" applyNumberFormat="1" applyFont="1" applyBorder="1" applyAlignment="1">
      <alignment horizontal="right"/>
    </xf>
    <xf numFmtId="0" fontId="13" fillId="0" borderId="0" xfId="0" applyFont="1" applyBorder="1"/>
    <xf numFmtId="0" fontId="13" fillId="0" borderId="8" xfId="0" applyFont="1" applyBorder="1"/>
    <xf numFmtId="0" fontId="13" fillId="0" borderId="11" xfId="0" applyFont="1" applyBorder="1"/>
    <xf numFmtId="20" fontId="9" fillId="0" borderId="0" xfId="0" quotePrefix="1" applyNumberFormat="1" applyFont="1" applyBorder="1" applyAlignment="1">
      <alignment horizontal="right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6" fillId="0" borderId="10" xfId="1" applyNumberFormat="1" applyFont="1" applyBorder="1" applyAlignment="1">
      <alignment horizontal="center" vertical="center"/>
    </xf>
    <xf numFmtId="164" fontId="2" fillId="0" borderId="15" xfId="1" applyNumberFormat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vertical="top"/>
    </xf>
    <xf numFmtId="164" fontId="22" fillId="0" borderId="0" xfId="1" applyNumberFormat="1" applyFont="1" applyBorder="1" applyAlignment="1">
      <alignment horizontal="center" vertical="top"/>
    </xf>
    <xf numFmtId="0" fontId="0" fillId="0" borderId="0" xfId="0" applyFont="1" applyBorder="1"/>
    <xf numFmtId="164" fontId="12" fillId="0" borderId="0" xfId="1" applyNumberFormat="1" applyFont="1" applyFill="1" applyBorder="1" applyAlignment="1" applyProtection="1"/>
    <xf numFmtId="164" fontId="9" fillId="0" borderId="0" xfId="1" applyNumberFormat="1" applyFont="1" applyBorder="1" applyAlignment="1">
      <alignment horizontal="right"/>
    </xf>
    <xf numFmtId="2" fontId="11" fillId="0" borderId="0" xfId="1" applyNumberFormat="1" applyFont="1"/>
    <xf numFmtId="164" fontId="9" fillId="0" borderId="3" xfId="1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164" fontId="0" fillId="0" borderId="0" xfId="1" applyNumberFormat="1" applyFont="1" applyBorder="1"/>
    <xf numFmtId="2" fontId="0" fillId="0" borderId="0" xfId="1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1" applyNumberFormat="1" applyFont="1"/>
    <xf numFmtId="2" fontId="0" fillId="0" borderId="0" xfId="1" applyNumberFormat="1" applyFont="1"/>
    <xf numFmtId="0" fontId="1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164" fontId="11" fillId="0" borderId="0" xfId="1" applyNumberFormat="1" applyFont="1"/>
    <xf numFmtId="164" fontId="9" fillId="0" borderId="8" xfId="1" quotePrefix="1" applyNumberFormat="1" applyFont="1" applyBorder="1" applyAlignment="1">
      <alignment horizontal="center" vertical="center"/>
    </xf>
    <xf numFmtId="43" fontId="1" fillId="0" borderId="3" xfId="1" applyFont="1" applyBorder="1"/>
    <xf numFmtId="43" fontId="1" fillId="0" borderId="8" xfId="1" applyFont="1" applyBorder="1"/>
    <xf numFmtId="43" fontId="2" fillId="0" borderId="12" xfId="1" applyFont="1" applyBorder="1"/>
    <xf numFmtId="2" fontId="19" fillId="0" borderId="3" xfId="1" applyNumberFormat="1" applyFont="1" applyBorder="1"/>
    <xf numFmtId="2" fontId="19" fillId="0" borderId="8" xfId="1" applyNumberFormat="1" applyFont="1" applyBorder="1"/>
    <xf numFmtId="164" fontId="2" fillId="0" borderId="13" xfId="1" applyNumberFormat="1" applyFont="1" applyFill="1" applyBorder="1" applyAlignment="1">
      <alignment vertical="top"/>
    </xf>
    <xf numFmtId="164" fontId="6" fillId="0" borderId="3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center" vertical="top"/>
    </xf>
    <xf numFmtId="165" fontId="0" fillId="0" borderId="0" xfId="0" applyNumberFormat="1" applyFont="1" applyBorder="1" applyAlignment="1">
      <alignment vertical="top"/>
    </xf>
    <xf numFmtId="164" fontId="1" fillId="0" borderId="12" xfId="1" applyNumberFormat="1" applyFont="1" applyBorder="1" applyAlignment="1">
      <alignment vertical="top"/>
    </xf>
    <xf numFmtId="43" fontId="11" fillId="0" borderId="8" xfId="1" applyFont="1" applyBorder="1"/>
    <xf numFmtId="0" fontId="9" fillId="0" borderId="6" xfId="0" applyFont="1" applyBorder="1" applyAlignment="1">
      <alignment horizontal="left" vertical="top"/>
    </xf>
    <xf numFmtId="0" fontId="19" fillId="0" borderId="8" xfId="0" applyFont="1" applyBorder="1"/>
    <xf numFmtId="0" fontId="19" fillId="0" borderId="8" xfId="0" applyFont="1" applyBorder="1" applyAlignment="1">
      <alignment horizontal="right"/>
    </xf>
    <xf numFmtId="43" fontId="11" fillId="0" borderId="3" xfId="1" applyFont="1" applyBorder="1"/>
    <xf numFmtId="0" fontId="9" fillId="0" borderId="4" xfId="0" applyFont="1" applyBorder="1" applyAlignment="1">
      <alignment horizontal="center" vertical="top"/>
    </xf>
    <xf numFmtId="164" fontId="20" fillId="0" borderId="0" xfId="1" applyNumberFormat="1" applyFont="1" applyBorder="1" applyAlignment="1">
      <alignment horizontal="center" vertical="top"/>
    </xf>
    <xf numFmtId="43" fontId="12" fillId="0" borderId="0" xfId="1" applyFont="1"/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Continuous" vertical="top"/>
    </xf>
    <xf numFmtId="0" fontId="0" fillId="0" borderId="0" xfId="0" applyBorder="1" applyAlignment="1">
      <alignment horizontal="center" vertical="top"/>
    </xf>
    <xf numFmtId="164" fontId="4" fillId="0" borderId="7" xfId="2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164" fontId="4" fillId="0" borderId="9" xfId="1" applyNumberFormat="1" applyFont="1" applyFill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164" fontId="4" fillId="0" borderId="1" xfId="2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166" fontId="11" fillId="0" borderId="0" xfId="1" applyNumberFormat="1" applyFont="1" applyFill="1" applyBorder="1" applyAlignment="1"/>
    <xf numFmtId="165" fontId="0" fillId="0" borderId="12" xfId="1" applyNumberFormat="1" applyFont="1" applyBorder="1" applyAlignment="1">
      <alignment vertical="top"/>
    </xf>
    <xf numFmtId="43" fontId="19" fillId="0" borderId="6" xfId="1" applyFont="1" applyBorder="1"/>
    <xf numFmtId="43" fontId="12" fillId="0" borderId="0" xfId="0" applyNumberFormat="1" applyFont="1"/>
    <xf numFmtId="0" fontId="23" fillId="0" borderId="3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164" fontId="1" fillId="0" borderId="11" xfId="1" applyNumberFormat="1" applyFont="1" applyBorder="1"/>
    <xf numFmtId="164" fontId="3" fillId="0" borderId="1" xfId="1" applyNumberFormat="1" applyFont="1" applyBorder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  <xf numFmtId="165" fontId="0" fillId="0" borderId="10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164" fontId="1" fillId="0" borderId="10" xfId="1" applyNumberFormat="1" applyFont="1" applyBorder="1" applyAlignment="1"/>
    <xf numFmtId="164" fontId="1" fillId="0" borderId="11" xfId="1" applyNumberFormat="1" applyFont="1" applyBorder="1" applyAlignment="1"/>
    <xf numFmtId="164" fontId="1" fillId="0" borderId="11" xfId="1" applyNumberFormat="1" applyFont="1" applyBorder="1" applyAlignment="1">
      <alignment vertical="top"/>
    </xf>
    <xf numFmtId="164" fontId="3" fillId="0" borderId="12" xfId="1" applyNumberFormat="1" applyFont="1" applyBorder="1" applyAlignment="1"/>
    <xf numFmtId="164" fontId="3" fillId="0" borderId="12" xfId="1" applyNumberFormat="1" applyFont="1" applyBorder="1" applyAlignment="1">
      <alignment vertical="top"/>
    </xf>
    <xf numFmtId="164" fontId="1" fillId="0" borderId="12" xfId="1" applyNumberFormat="1" applyFont="1" applyBorder="1"/>
    <xf numFmtId="0" fontId="19" fillId="0" borderId="4" xfId="0" applyFont="1" applyBorder="1"/>
    <xf numFmtId="43" fontId="11" fillId="0" borderId="8" xfId="1" applyFont="1" applyBorder="1" applyAlignment="1">
      <alignment horizontal="right"/>
    </xf>
    <xf numFmtId="164" fontId="3" fillId="0" borderId="0" xfId="1" applyNumberFormat="1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164" fontId="2" fillId="0" borderId="7" xfId="1" applyNumberFormat="1" applyFont="1" applyFill="1" applyBorder="1" applyAlignment="1">
      <alignment vertical="top"/>
    </xf>
    <xf numFmtId="164" fontId="0" fillId="0" borderId="7" xfId="1" applyNumberFormat="1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4" xfId="1" applyNumberFormat="1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right" vertical="top"/>
    </xf>
    <xf numFmtId="0" fontId="2" fillId="0" borderId="14" xfId="0" applyFont="1" applyFill="1" applyBorder="1" applyAlignment="1">
      <alignment vertical="top"/>
    </xf>
    <xf numFmtId="164" fontId="2" fillId="0" borderId="14" xfId="1" applyNumberFormat="1" applyFont="1" applyFill="1" applyBorder="1" applyAlignment="1">
      <alignment vertical="top"/>
    </xf>
    <xf numFmtId="164" fontId="20" fillId="0" borderId="8" xfId="1" applyNumberFormat="1" applyFont="1" applyBorder="1" applyAlignment="1">
      <alignment horizontal="center" vertical="top"/>
    </xf>
    <xf numFmtId="164" fontId="19" fillId="0" borderId="3" xfId="1" applyNumberFormat="1" applyFont="1" applyBorder="1" applyAlignment="1"/>
    <xf numFmtId="164" fontId="19" fillId="0" borderId="8" xfId="1" applyNumberFormat="1" applyFont="1" applyBorder="1" applyAlignment="1"/>
    <xf numFmtId="164" fontId="19" fillId="0" borderId="8" xfId="1" applyNumberFormat="1" applyFont="1" applyBorder="1"/>
    <xf numFmtId="0" fontId="0" fillId="0" borderId="12" xfId="0" applyBorder="1"/>
    <xf numFmtId="0" fontId="0" fillId="0" borderId="0" xfId="0" applyAlignment="1"/>
    <xf numFmtId="0" fontId="0" fillId="0" borderId="12" xfId="0" applyBorder="1" applyAlignment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164" fontId="21" fillId="0" borderId="12" xfId="1" applyNumberFormat="1" applyFont="1" applyBorder="1"/>
    <xf numFmtId="43" fontId="11" fillId="0" borderId="0" xfId="1" applyFont="1"/>
    <xf numFmtId="164" fontId="0" fillId="0" borderId="12" xfId="1" applyNumberFormat="1" applyFont="1" applyBorder="1"/>
    <xf numFmtId="2" fontId="0" fillId="0" borderId="0" xfId="1" applyNumberFormat="1" applyFont="1" applyAlignment="1">
      <alignment horizontal="right"/>
    </xf>
    <xf numFmtId="0" fontId="2" fillId="0" borderId="12" xfId="0" applyFont="1" applyBorder="1"/>
    <xf numFmtId="0" fontId="2" fillId="0" borderId="0" xfId="0" applyFont="1"/>
    <xf numFmtId="167" fontId="11" fillId="0" borderId="0" xfId="1" applyNumberFormat="1" applyFont="1" applyFill="1" applyBorder="1" applyAlignment="1">
      <alignment vertical="top"/>
    </xf>
    <xf numFmtId="168" fontId="1" fillId="0" borderId="0" xfId="2" applyNumberFormat="1" applyFont="1" applyBorder="1" applyAlignment="1">
      <alignment vertical="top"/>
    </xf>
    <xf numFmtId="0" fontId="2" fillId="0" borderId="12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18" fillId="0" borderId="3" xfId="1" applyFont="1" applyBorder="1"/>
    <xf numFmtId="43" fontId="18" fillId="0" borderId="0" xfId="1" applyFont="1"/>
    <xf numFmtId="43" fontId="9" fillId="0" borderId="8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43" fontId="16" fillId="0" borderId="7" xfId="1" applyFont="1" applyBorder="1" applyAlignment="1">
      <alignment vertical="top"/>
    </xf>
    <xf numFmtId="43" fontId="16" fillId="0" borderId="8" xfId="1" applyFont="1" applyBorder="1" applyAlignment="1">
      <alignment vertical="top"/>
    </xf>
    <xf numFmtId="43" fontId="16" fillId="0" borderId="0" xfId="1" applyFont="1" applyBorder="1" applyAlignment="1">
      <alignment vertical="top"/>
    </xf>
    <xf numFmtId="2" fontId="9" fillId="0" borderId="10" xfId="0" applyNumberFormat="1" applyFont="1" applyBorder="1" applyAlignment="1">
      <alignment horizontal="left"/>
    </xf>
    <xf numFmtId="2" fontId="13" fillId="0" borderId="11" xfId="0" applyNumberFormat="1" applyFont="1" applyBorder="1"/>
    <xf numFmtId="2" fontId="13" fillId="0" borderId="9" xfId="0" applyNumberFormat="1" applyFont="1" applyBorder="1"/>
    <xf numFmtId="0" fontId="19" fillId="0" borderId="5" xfId="0" applyFont="1" applyBorder="1"/>
    <xf numFmtId="164" fontId="9" fillId="0" borderId="6" xfId="1" quotePrefix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wrapText="1"/>
    </xf>
    <xf numFmtId="164" fontId="0" fillId="0" borderId="0" xfId="1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1" applyNumberFormat="1" applyFont="1" applyAlignment="1">
      <alignment wrapText="1"/>
    </xf>
    <xf numFmtId="164" fontId="1" fillId="0" borderId="2" xfId="2" applyNumberFormat="1" applyFont="1" applyBorder="1" applyAlignment="1">
      <alignment vertical="top"/>
    </xf>
    <xf numFmtId="2" fontId="0" fillId="0" borderId="6" xfId="1" applyNumberFormat="1" applyFont="1" applyBorder="1" applyAlignment="1">
      <alignment vertical="top"/>
    </xf>
    <xf numFmtId="2" fontId="0" fillId="0" borderId="3" xfId="1" applyNumberFormat="1" applyFont="1" applyBorder="1" applyAlignment="1">
      <alignment vertical="top"/>
    </xf>
    <xf numFmtId="2" fontId="0" fillId="0" borderId="8" xfId="1" applyNumberFormat="1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43" fontId="0" fillId="0" borderId="0" xfId="1" applyFont="1"/>
    <xf numFmtId="43" fontId="0" fillId="0" borderId="0" xfId="0" applyNumberFormat="1"/>
    <xf numFmtId="2" fontId="0" fillId="0" borderId="0" xfId="0" applyNumberFormat="1" applyAlignment="1">
      <alignment horizontal="right" wrapText="1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 wrapText="1"/>
    </xf>
    <xf numFmtId="0" fontId="0" fillId="0" borderId="0" xfId="0" applyAlignment="1">
      <alignment horizontal="left"/>
    </xf>
    <xf numFmtId="170" fontId="11" fillId="0" borderId="0" xfId="1" applyNumberFormat="1" applyFont="1" applyFill="1" applyBorder="1" applyAlignment="1">
      <alignment vertical="top"/>
    </xf>
    <xf numFmtId="164" fontId="21" fillId="0" borderId="7" xfId="1" applyNumberFormat="1" applyFont="1" applyFill="1" applyBorder="1" applyAlignment="1">
      <alignment vertical="top"/>
    </xf>
    <xf numFmtId="164" fontId="21" fillId="0" borderId="14" xfId="1" applyNumberFormat="1" applyFont="1" applyFill="1" applyBorder="1" applyAlignment="1">
      <alignment vertical="top"/>
    </xf>
    <xf numFmtId="169" fontId="1" fillId="0" borderId="0" xfId="2" applyNumberFormat="1" applyFont="1" applyBorder="1" applyAlignment="1">
      <alignment vertical="top"/>
    </xf>
    <xf numFmtId="43" fontId="0" fillId="0" borderId="0" xfId="1" applyFont="1" applyAlignment="1">
      <alignment wrapText="1"/>
    </xf>
    <xf numFmtId="164" fontId="9" fillId="0" borderId="4" xfId="1" applyNumberFormat="1" applyFont="1" applyFill="1" applyBorder="1" applyAlignment="1">
      <alignment horizontal="right" vertical="top"/>
    </xf>
    <xf numFmtId="164" fontId="9" fillId="0" borderId="9" xfId="1" applyNumberFormat="1" applyFont="1" applyFill="1" applyBorder="1" applyAlignment="1">
      <alignment horizontal="right" vertical="top"/>
    </xf>
    <xf numFmtId="164" fontId="19" fillId="0" borderId="11" xfId="1" applyNumberFormat="1" applyFont="1" applyFill="1" applyBorder="1" applyAlignment="1">
      <alignment vertical="top"/>
    </xf>
    <xf numFmtId="164" fontId="19" fillId="0" borderId="14" xfId="1" applyNumberFormat="1" applyFont="1" applyFill="1" applyBorder="1" applyAlignment="1">
      <alignment vertical="top"/>
    </xf>
    <xf numFmtId="164" fontId="19" fillId="0" borderId="0" xfId="1" applyNumberFormat="1" applyFont="1" applyFill="1" applyBorder="1" applyAlignment="1">
      <alignment vertical="top"/>
    </xf>
    <xf numFmtId="164" fontId="21" fillId="0" borderId="0" xfId="1" applyNumberFormat="1" applyFont="1" applyFill="1" applyBorder="1" applyAlignment="1">
      <alignment vertical="top"/>
    </xf>
    <xf numFmtId="164" fontId="19" fillId="0" borderId="8" xfId="1" applyNumberFormat="1" applyFont="1" applyBorder="1" applyAlignment="1">
      <alignment vertical="top"/>
    </xf>
    <xf numFmtId="4" fontId="11" fillId="0" borderId="0" xfId="1" applyNumberFormat="1" applyFont="1" applyFill="1" applyBorder="1" applyAlignment="1">
      <alignment vertical="top"/>
    </xf>
    <xf numFmtId="43" fontId="11" fillId="0" borderId="10" xfId="1" applyFont="1" applyFill="1" applyBorder="1" applyAlignment="1">
      <alignment vertical="top"/>
    </xf>
    <xf numFmtId="43" fontId="11" fillId="0" borderId="11" xfId="1" applyFont="1" applyFill="1" applyBorder="1" applyAlignment="1">
      <alignment vertical="top"/>
    </xf>
    <xf numFmtId="43" fontId="11" fillId="0" borderId="13" xfId="1" applyFont="1" applyFill="1" applyBorder="1" applyAlignment="1">
      <alignment vertical="top"/>
    </xf>
    <xf numFmtId="0" fontId="4" fillId="0" borderId="14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43" fontId="2" fillId="0" borderId="6" xfId="1" applyFont="1" applyBorder="1"/>
    <xf numFmtId="2" fontId="2" fillId="0" borderId="12" xfId="1" applyNumberFormat="1" applyFont="1" applyBorder="1"/>
    <xf numFmtId="0" fontId="4" fillId="0" borderId="12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43" fontId="0" fillId="0" borderId="12" xfId="1" applyFont="1" applyBorder="1"/>
    <xf numFmtId="2" fontId="0" fillId="0" borderId="12" xfId="0" applyNumberFormat="1" applyBorder="1" applyAlignment="1">
      <alignment horizontal="right" vertical="top"/>
    </xf>
    <xf numFmtId="4" fontId="0" fillId="0" borderId="12" xfId="1" applyNumberFormat="1" applyFont="1" applyBorder="1" applyAlignment="1">
      <alignment horizontal="right"/>
    </xf>
    <xf numFmtId="4" fontId="11" fillId="0" borderId="3" xfId="1" applyNumberFormat="1" applyFont="1" applyFill="1" applyBorder="1" applyAlignment="1">
      <alignment vertical="top"/>
    </xf>
    <xf numFmtId="4" fontId="11" fillId="0" borderId="8" xfId="1" applyNumberFormat="1" applyFont="1" applyFill="1" applyBorder="1" applyAlignment="1">
      <alignment vertical="top"/>
    </xf>
    <xf numFmtId="4" fontId="11" fillId="0" borderId="12" xfId="1" applyNumberFormat="1" applyFont="1" applyFill="1" applyBorder="1" applyAlignment="1">
      <alignment vertical="top"/>
    </xf>
    <xf numFmtId="2" fontId="0" fillId="0" borderId="12" xfId="0" applyNumberFormat="1" applyBorder="1" applyAlignment="1">
      <alignment horizontal="right" wrapText="1"/>
    </xf>
    <xf numFmtId="43" fontId="0" fillId="0" borderId="12" xfId="1" applyFont="1" applyBorder="1" applyAlignment="1">
      <alignment wrapText="1"/>
    </xf>
    <xf numFmtId="0" fontId="0" fillId="0" borderId="12" xfId="0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Font="1" applyBorder="1" applyAlignment="1">
      <alignment vertical="top"/>
    </xf>
    <xf numFmtId="43" fontId="11" fillId="0" borderId="0" xfId="0" applyNumberFormat="1" applyFont="1"/>
    <xf numFmtId="164" fontId="22" fillId="0" borderId="0" xfId="1" applyNumberFormat="1" applyFont="1" applyBorder="1" applyAlignment="1">
      <alignment horizontal="center" vertical="top"/>
    </xf>
    <xf numFmtId="0" fontId="11" fillId="0" borderId="0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/>
    </xf>
    <xf numFmtId="164" fontId="22" fillId="0" borderId="0" xfId="1" applyNumberFormat="1" applyFont="1" applyBorder="1" applyAlignment="1">
      <alignment horizontal="center" vertical="top" wrapText="1"/>
    </xf>
    <xf numFmtId="0" fontId="4" fillId="0" borderId="12" xfId="0" applyFont="1" applyFill="1" applyBorder="1" applyAlignment="1">
      <alignment vertical="top" wrapText="1"/>
    </xf>
    <xf numFmtId="164" fontId="3" fillId="0" borderId="8" xfId="1" applyNumberFormat="1" applyFont="1" applyFill="1" applyBorder="1" applyAlignment="1">
      <alignment vertical="top" wrapText="1"/>
    </xf>
    <xf numFmtId="164" fontId="4" fillId="0" borderId="12" xfId="1" applyNumberFormat="1" applyFont="1" applyFill="1" applyBorder="1" applyAlignment="1">
      <alignment vertical="top" wrapText="1"/>
    </xf>
    <xf numFmtId="164" fontId="22" fillId="0" borderId="7" xfId="1" applyNumberFormat="1" applyFont="1" applyBorder="1" applyAlignment="1">
      <alignment horizontal="center" vertical="top"/>
    </xf>
    <xf numFmtId="164" fontId="8" fillId="0" borderId="8" xfId="1" applyNumberFormat="1" applyFont="1" applyFill="1" applyBorder="1" applyAlignment="1">
      <alignment vertical="top" wrapText="1"/>
    </xf>
    <xf numFmtId="164" fontId="0" fillId="0" borderId="11" xfId="1" applyNumberFormat="1" applyFont="1" applyFill="1" applyBorder="1" applyAlignment="1">
      <alignment vertical="top"/>
    </xf>
    <xf numFmtId="164" fontId="19" fillId="0" borderId="1" xfId="1" applyNumberFormat="1" applyFont="1" applyFill="1" applyBorder="1" applyAlignment="1">
      <alignment vertical="top"/>
    </xf>
    <xf numFmtId="164" fontId="19" fillId="0" borderId="10" xfId="1" applyNumberFormat="1" applyFont="1" applyBorder="1" applyAlignment="1">
      <alignment vertical="top"/>
    </xf>
    <xf numFmtId="164" fontId="0" fillId="0" borderId="11" xfId="1" applyNumberFormat="1" applyFont="1" applyBorder="1" applyAlignment="1">
      <alignment vertical="top"/>
    </xf>
    <xf numFmtId="2" fontId="0" fillId="0" borderId="8" xfId="1" applyNumberFormat="1" applyFont="1" applyFill="1" applyBorder="1" applyAlignment="1">
      <alignment vertical="top"/>
    </xf>
    <xf numFmtId="166" fontId="0" fillId="0" borderId="11" xfId="1" applyNumberFormat="1" applyFont="1" applyFill="1" applyBorder="1" applyAlignment="1">
      <alignment vertical="top"/>
    </xf>
    <xf numFmtId="164" fontId="19" fillId="0" borderId="7" xfId="1" applyNumberFormat="1" applyFont="1" applyFill="1" applyBorder="1" applyAlignment="1">
      <alignment vertical="top"/>
    </xf>
    <xf numFmtId="1" fontId="1" fillId="0" borderId="7" xfId="0" applyNumberFormat="1" applyFont="1" applyBorder="1" applyAlignment="1">
      <alignment vertical="top"/>
    </xf>
    <xf numFmtId="164" fontId="0" fillId="0" borderId="7" xfId="1" applyNumberFormat="1" applyFont="1" applyBorder="1" applyAlignment="1">
      <alignment vertical="top"/>
    </xf>
    <xf numFmtId="164" fontId="0" fillId="0" borderId="8" xfId="1" applyNumberFormat="1" applyFont="1" applyFill="1" applyBorder="1" applyAlignment="1">
      <alignment vertical="top" wrapText="1"/>
    </xf>
    <xf numFmtId="164" fontId="19" fillId="0" borderId="11" xfId="1" applyNumberFormat="1" applyFont="1" applyBorder="1" applyAlignment="1">
      <alignment vertical="top"/>
    </xf>
    <xf numFmtId="164" fontId="19" fillId="0" borderId="7" xfId="1" applyNumberFormat="1" applyFont="1" applyBorder="1" applyAlignment="1">
      <alignment vertical="top"/>
    </xf>
    <xf numFmtId="1" fontId="0" fillId="0" borderId="7" xfId="0" applyNumberFormat="1" applyFont="1" applyBorder="1" applyAlignment="1">
      <alignment vertical="top"/>
    </xf>
    <xf numFmtId="164" fontId="3" fillId="0" borderId="8" xfId="1" applyNumberFormat="1" applyFont="1" applyFill="1" applyBorder="1" applyAlignment="1">
      <alignment horizontal="left" vertical="top" wrapText="1"/>
    </xf>
    <xf numFmtId="164" fontId="23" fillId="0" borderId="7" xfId="1" applyNumberFormat="1" applyFont="1" applyFill="1" applyBorder="1" applyAlignment="1">
      <alignment vertical="top"/>
    </xf>
    <xf numFmtId="164" fontId="3" fillId="0" borderId="7" xfId="1" applyNumberFormat="1" applyFont="1" applyFill="1" applyBorder="1" applyAlignment="1">
      <alignment vertical="top"/>
    </xf>
    <xf numFmtId="164" fontId="23" fillId="0" borderId="0" xfId="1" applyNumberFormat="1" applyFont="1" applyFill="1" applyBorder="1" applyAlignment="1">
      <alignment vertical="top"/>
    </xf>
    <xf numFmtId="164" fontId="3" fillId="0" borderId="11" xfId="1" applyNumberFormat="1" applyFont="1" applyFill="1" applyBorder="1" applyAlignment="1">
      <alignment vertical="top"/>
    </xf>
    <xf numFmtId="164" fontId="21" fillId="0" borderId="13" xfId="1" applyNumberFormat="1" applyFont="1" applyFill="1" applyBorder="1" applyAlignment="1">
      <alignment vertical="top"/>
    </xf>
    <xf numFmtId="164" fontId="2" fillId="0" borderId="13" xfId="1" applyNumberFormat="1" applyFont="1" applyBorder="1" applyAlignment="1">
      <alignment vertical="top"/>
    </xf>
    <xf numFmtId="2" fontId="2" fillId="0" borderId="12" xfId="1" applyNumberFormat="1" applyFont="1" applyFill="1" applyBorder="1" applyAlignment="1">
      <alignment vertical="top"/>
    </xf>
    <xf numFmtId="166" fontId="2" fillId="0" borderId="13" xfId="1" applyNumberFormat="1" applyFont="1" applyFill="1" applyBorder="1" applyAlignment="1">
      <alignment vertical="top"/>
    </xf>
    <xf numFmtId="164" fontId="21" fillId="0" borderId="15" xfId="1" applyNumberFormat="1" applyFont="1" applyFill="1" applyBorder="1" applyAlignment="1">
      <alignment vertical="top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vertical="top" wrapText="1"/>
    </xf>
    <xf numFmtId="164" fontId="0" fillId="0" borderId="12" xfId="1" applyNumberFormat="1" applyFont="1" applyBorder="1" applyAlignment="1">
      <alignment horizontal="right" vertical="top" wrapText="1"/>
    </xf>
    <xf numFmtId="164" fontId="0" fillId="0" borderId="12" xfId="1" applyNumberFormat="1" applyFont="1" applyBorder="1" applyAlignment="1">
      <alignment vertical="top" wrapText="1"/>
    </xf>
    <xf numFmtId="164" fontId="0" fillId="0" borderId="12" xfId="1" applyNumberFormat="1" applyFont="1" applyBorder="1" applyAlignment="1">
      <alignment horizontal="left" vertical="top"/>
    </xf>
    <xf numFmtId="164" fontId="0" fillId="0" borderId="12" xfId="1" applyNumberFormat="1" applyFont="1" applyBorder="1" applyAlignment="1">
      <alignment vertical="top"/>
    </xf>
    <xf numFmtId="2" fontId="0" fillId="0" borderId="3" xfId="1" applyNumberFormat="1" applyFont="1" applyBorder="1" applyAlignment="1">
      <alignment horizontal="right" vertical="top"/>
    </xf>
    <xf numFmtId="43" fontId="0" fillId="0" borderId="10" xfId="1" applyFont="1" applyBorder="1" applyAlignment="1">
      <alignment vertical="top"/>
    </xf>
    <xf numFmtId="2" fontId="0" fillId="0" borderId="12" xfId="1" applyNumberFormat="1" applyFont="1" applyBorder="1" applyAlignment="1">
      <alignment horizontal="right" vertical="top"/>
    </xf>
    <xf numFmtId="43" fontId="0" fillId="0" borderId="12" xfId="1" applyFont="1" applyBorder="1" applyAlignment="1">
      <alignment vertical="top"/>
    </xf>
    <xf numFmtId="0" fontId="0" fillId="0" borderId="12" xfId="0" applyBorder="1" applyAlignment="1">
      <alignment horizontal="center" vertical="top" wrapText="1"/>
    </xf>
    <xf numFmtId="164" fontId="0" fillId="0" borderId="12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12" xfId="0" applyNumberFormat="1" applyBorder="1" applyAlignment="1">
      <alignment vertical="top"/>
    </xf>
    <xf numFmtId="2" fontId="0" fillId="0" borderId="13" xfId="0" applyNumberFormat="1" applyBorder="1" applyAlignment="1">
      <alignment vertical="top"/>
    </xf>
    <xf numFmtId="0" fontId="0" fillId="0" borderId="0" xfId="0" applyAlignment="1">
      <alignment vertical="top" wrapText="1"/>
    </xf>
    <xf numFmtId="164" fontId="0" fillId="0" borderId="0" xfId="1" applyNumberFormat="1" applyFont="1" applyAlignment="1">
      <alignment vertical="top"/>
    </xf>
    <xf numFmtId="2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center"/>
    </xf>
    <xf numFmtId="164" fontId="22" fillId="0" borderId="1" xfId="1" applyNumberFormat="1" applyFont="1" applyBorder="1" applyAlignment="1">
      <alignment horizontal="center" vertical="top"/>
    </xf>
    <xf numFmtId="164" fontId="22" fillId="0" borderId="2" xfId="1" applyNumberFormat="1" applyFont="1" applyBorder="1" applyAlignment="1">
      <alignment horizontal="center" vertical="top"/>
    </xf>
    <xf numFmtId="164" fontId="22" fillId="0" borderId="10" xfId="1" applyNumberFormat="1" applyFont="1" applyBorder="1" applyAlignment="1">
      <alignment horizontal="center" vertical="top"/>
    </xf>
    <xf numFmtId="164" fontId="22" fillId="0" borderId="7" xfId="1" applyNumberFormat="1" applyFont="1" applyBorder="1" applyAlignment="1">
      <alignment horizontal="center" vertical="top"/>
    </xf>
    <xf numFmtId="164" fontId="22" fillId="0" borderId="0" xfId="1" applyNumberFormat="1" applyFont="1" applyBorder="1" applyAlignment="1">
      <alignment horizontal="center" vertical="top"/>
    </xf>
    <xf numFmtId="164" fontId="22" fillId="0" borderId="11" xfId="1" applyNumberFormat="1" applyFont="1" applyBorder="1" applyAlignment="1">
      <alignment horizontal="center" vertical="top"/>
    </xf>
    <xf numFmtId="164" fontId="9" fillId="0" borderId="12" xfId="1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4" fontId="5" fillId="0" borderId="3" xfId="1" applyNumberFormat="1" applyFont="1" applyBorder="1" applyAlignment="1">
      <alignment horizontal="center" vertical="top" wrapText="1"/>
    </xf>
    <xf numFmtId="4" fontId="5" fillId="0" borderId="8" xfId="1" applyNumberFormat="1" applyFont="1" applyBorder="1" applyAlignment="1">
      <alignment horizontal="center" vertical="top" wrapText="1"/>
    </xf>
    <xf numFmtId="4" fontId="5" fillId="0" borderId="6" xfId="1" applyNumberFormat="1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 wrapText="1"/>
    </xf>
    <xf numFmtId="43" fontId="2" fillId="0" borderId="8" xfId="1" applyFont="1" applyBorder="1" applyAlignment="1">
      <alignment horizontal="center" vertical="top" wrapText="1"/>
    </xf>
    <xf numFmtId="43" fontId="2" fillId="0" borderId="6" xfId="1" applyFont="1" applyBorder="1" applyAlignment="1">
      <alignment horizontal="center" vertical="top" wrapText="1"/>
    </xf>
    <xf numFmtId="164" fontId="4" fillId="0" borderId="12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164" fontId="4" fillId="0" borderId="10" xfId="1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66" fontId="2" fillId="0" borderId="10" xfId="0" applyNumberFormat="1" applyFont="1" applyFill="1" applyBorder="1" applyAlignment="1">
      <alignment horizontal="center" vertical="top" wrapText="1"/>
    </xf>
    <xf numFmtId="166" fontId="2" fillId="0" borderId="11" xfId="0" applyNumberFormat="1" applyFont="1" applyFill="1" applyBorder="1" applyAlignment="1">
      <alignment horizontal="center" vertical="top" wrapText="1"/>
    </xf>
    <xf numFmtId="166" fontId="2" fillId="0" borderId="9" xfId="0" applyNumberFormat="1" applyFont="1" applyFill="1" applyBorder="1" applyAlignment="1">
      <alignment horizontal="center" vertical="top" wrapText="1"/>
    </xf>
    <xf numFmtId="164" fontId="4" fillId="0" borderId="12" xfId="1" applyNumberFormat="1" applyFont="1" applyFill="1" applyBorder="1" applyAlignment="1">
      <alignment horizontal="center" vertical="top"/>
    </xf>
    <xf numFmtId="164" fontId="4" fillId="0" borderId="7" xfId="1" applyNumberFormat="1" applyFont="1" applyBorder="1" applyAlignment="1">
      <alignment horizontal="center" vertical="top"/>
    </xf>
    <xf numFmtId="164" fontId="4" fillId="0" borderId="11" xfId="1" applyNumberFormat="1" applyFont="1" applyBorder="1" applyAlignment="1">
      <alignment horizontal="center" vertical="top"/>
    </xf>
    <xf numFmtId="164" fontId="22" fillId="0" borderId="5" xfId="1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center" vertical="top" wrapText="1"/>
    </xf>
    <xf numFmtId="2" fontId="10" fillId="0" borderId="6" xfId="1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164" fontId="9" fillId="0" borderId="0" xfId="1" applyNumberFormat="1" applyFont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top"/>
    </xf>
    <xf numFmtId="164" fontId="0" fillId="0" borderId="14" xfId="1" applyNumberFormat="1" applyFont="1" applyBorder="1" applyAlignment="1">
      <alignment horizontal="center" vertical="top" wrapText="1"/>
    </xf>
    <xf numFmtId="164" fontId="0" fillId="0" borderId="13" xfId="1" applyNumberFormat="1" applyFont="1" applyBorder="1" applyAlignment="1">
      <alignment horizontal="center" vertical="top" wrapText="1"/>
    </xf>
    <xf numFmtId="2" fontId="0" fillId="0" borderId="3" xfId="1" applyNumberFormat="1" applyFont="1" applyBorder="1" applyAlignment="1">
      <alignment horizontal="right" vertical="top" wrapText="1"/>
    </xf>
    <xf numFmtId="2" fontId="0" fillId="0" borderId="6" xfId="1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164" fontId="0" fillId="0" borderId="14" xfId="1" applyNumberFormat="1" applyFont="1" applyBorder="1" applyAlignment="1">
      <alignment horizontal="center" vertical="top"/>
    </xf>
    <xf numFmtId="164" fontId="0" fillId="0" borderId="15" xfId="1" applyNumberFormat="1" applyFont="1" applyBorder="1" applyAlignment="1">
      <alignment horizontal="center" vertical="top"/>
    </xf>
    <xf numFmtId="164" fontId="0" fillId="0" borderId="13" xfId="1" applyNumberFormat="1" applyFont="1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164" fontId="0" fillId="0" borderId="12" xfId="1" applyNumberFormat="1" applyFont="1" applyBorder="1" applyAlignment="1">
      <alignment horizontal="center" vertical="top" wrapText="1"/>
    </xf>
    <xf numFmtId="2" fontId="0" fillId="0" borderId="12" xfId="1" applyNumberFormat="1" applyFont="1" applyBorder="1" applyAlignment="1">
      <alignment horizontal="right" vertical="top" wrapText="1"/>
    </xf>
    <xf numFmtId="0" fontId="0" fillId="0" borderId="12" xfId="0" applyBorder="1" applyAlignment="1">
      <alignment vertical="top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64" fontId="0" fillId="0" borderId="15" xfId="1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164" fontId="0" fillId="0" borderId="12" xfId="1" applyNumberFormat="1" applyFont="1" applyBorder="1" applyAlignment="1">
      <alignment horizontal="center" wrapText="1"/>
    </xf>
    <xf numFmtId="2" fontId="0" fillId="0" borderId="12" xfId="1" applyNumberFormat="1" applyFont="1" applyBorder="1" applyAlignment="1">
      <alignment horizontal="right"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4" fontId="0" fillId="0" borderId="14" xfId="1" applyNumberFormat="1" applyFont="1" applyBorder="1" applyAlignment="1">
      <alignment horizontal="center" wrapText="1"/>
    </xf>
    <xf numFmtId="164" fontId="0" fillId="0" borderId="15" xfId="1" applyNumberFormat="1" applyFont="1" applyBorder="1" applyAlignment="1">
      <alignment horizontal="center" wrapText="1"/>
    </xf>
    <xf numFmtId="164" fontId="0" fillId="0" borderId="13" xfId="1" applyNumberFormat="1" applyFont="1" applyBorder="1" applyAlignment="1">
      <alignment horizontal="center" wrapText="1"/>
    </xf>
    <xf numFmtId="0" fontId="18" fillId="0" borderId="12" xfId="0" applyNumberFormat="1" applyFont="1" applyFill="1" applyBorder="1" applyAlignment="1" applyProtection="1"/>
    <xf numFmtId="43" fontId="2" fillId="0" borderId="0" xfId="1" applyFont="1" applyBorder="1"/>
    <xf numFmtId="2" fontId="2" fillId="0" borderId="0" xfId="1" applyNumberFormat="1" applyFont="1" applyBorder="1"/>
    <xf numFmtId="0" fontId="9" fillId="0" borderId="12" xfId="0" applyFont="1" applyBorder="1" applyAlignment="1">
      <alignment horizontal="left" vertical="top"/>
    </xf>
    <xf numFmtId="164" fontId="9" fillId="0" borderId="12" xfId="1" applyNumberFormat="1" applyFont="1" applyBorder="1" applyAlignment="1">
      <alignment horizontal="center" vertical="top" wrapText="1"/>
    </xf>
    <xf numFmtId="2" fontId="10" fillId="0" borderId="12" xfId="1" applyNumberFormat="1" applyFont="1" applyBorder="1" applyAlignment="1">
      <alignment horizontal="center" vertical="top" wrapText="1"/>
    </xf>
    <xf numFmtId="164" fontId="9" fillId="0" borderId="12" xfId="1" quotePrefix="1" applyNumberFormat="1" applyFont="1" applyBorder="1" applyAlignment="1">
      <alignment horizontal="center" vertical="center"/>
    </xf>
    <xf numFmtId="43" fontId="11" fillId="0" borderId="12" xfId="1" applyFont="1" applyBorder="1"/>
    <xf numFmtId="2" fontId="19" fillId="0" borderId="12" xfId="1" applyNumberFormat="1" applyFont="1" applyBorder="1"/>
    <xf numFmtId="0" fontId="19" fillId="0" borderId="12" xfId="0" applyFont="1" applyBorder="1"/>
    <xf numFmtId="43" fontId="19" fillId="0" borderId="12" xfId="1" applyFont="1" applyBorder="1"/>
    <xf numFmtId="43" fontId="14" fillId="0" borderId="12" xfId="1" applyFont="1" applyBorder="1"/>
    <xf numFmtId="43" fontId="0" fillId="0" borderId="0" xfId="1" applyFont="1" applyBorder="1" applyAlignment="1">
      <alignment vertical="top"/>
    </xf>
    <xf numFmtId="43" fontId="0" fillId="0" borderId="0" xfId="1" applyFont="1" applyBorder="1" applyAlignment="1">
      <alignment vertical="center"/>
    </xf>
    <xf numFmtId="165" fontId="14" fillId="0" borderId="3" xfId="0" applyNumberFormat="1" applyFont="1" applyBorder="1" applyAlignment="1">
      <alignment horizontal="center" vertical="top" wrapText="1"/>
    </xf>
    <xf numFmtId="165" fontId="14" fillId="0" borderId="6" xfId="0" applyNumberFormat="1" applyFont="1" applyBorder="1" applyAlignment="1">
      <alignment horizontal="center" vertical="top" wrapText="1"/>
    </xf>
    <xf numFmtId="165" fontId="14" fillId="0" borderId="12" xfId="0" applyNumberFormat="1" applyFont="1" applyBorder="1" applyAlignment="1">
      <alignment horizontal="center" vertical="top" wrapText="1"/>
    </xf>
  </cellXfs>
  <cellStyles count="5">
    <cellStyle name="Comma" xfId="1" builtinId="3"/>
    <cellStyle name="Comma 2" xfId="2"/>
    <cellStyle name="Normal" xfId="0" builtinId="0"/>
    <cellStyle name="Normal 3 2" xfId="3"/>
    <cellStyle name="Normal 3 2 3" xfId="4"/>
  </cellStyles>
  <dxfs count="7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sqref="A1:B1"/>
    </sheetView>
  </sheetViews>
  <sheetFormatPr defaultRowHeight="15"/>
  <cols>
    <col min="1" max="1" width="9.42578125" bestFit="1" customWidth="1"/>
    <col min="2" max="2" width="57.5703125" customWidth="1"/>
  </cols>
  <sheetData>
    <row r="1" spans="1:7">
      <c r="A1" s="277" t="s">
        <v>109</v>
      </c>
      <c r="B1" s="278"/>
    </row>
    <row r="2" spans="1:7">
      <c r="A2" s="279" t="s">
        <v>110</v>
      </c>
      <c r="B2" s="280"/>
    </row>
    <row r="3" spans="1:7">
      <c r="A3" s="279" t="s">
        <v>111</v>
      </c>
      <c r="B3" s="280"/>
    </row>
    <row r="4" spans="1:7">
      <c r="A4" s="279" t="s">
        <v>137</v>
      </c>
      <c r="B4" s="280"/>
    </row>
    <row r="5" spans="1:7">
      <c r="A5" s="275" t="s">
        <v>120</v>
      </c>
      <c r="B5" s="276"/>
    </row>
    <row r="6" spans="1:7">
      <c r="A6" s="145" t="s">
        <v>108</v>
      </c>
      <c r="B6" s="145" t="s">
        <v>112</v>
      </c>
    </row>
    <row r="7" spans="1:7">
      <c r="A7" s="142">
        <v>1</v>
      </c>
      <c r="B7" s="142" t="s">
        <v>384</v>
      </c>
    </row>
    <row r="8" spans="1:7">
      <c r="A8" s="142">
        <v>2</v>
      </c>
      <c r="B8" s="142" t="s">
        <v>385</v>
      </c>
    </row>
    <row r="9" spans="1:7">
      <c r="A9" s="142">
        <v>3</v>
      </c>
      <c r="B9" s="142" t="s">
        <v>386</v>
      </c>
    </row>
    <row r="10" spans="1:7">
      <c r="A10" s="142">
        <v>4</v>
      </c>
      <c r="B10" s="142" t="s">
        <v>117</v>
      </c>
    </row>
    <row r="11" spans="1:7">
      <c r="A11" s="142">
        <v>5</v>
      </c>
      <c r="B11" s="142" t="s">
        <v>118</v>
      </c>
    </row>
    <row r="12" spans="1:7">
      <c r="A12" s="142">
        <v>6</v>
      </c>
      <c r="B12" s="142" t="s">
        <v>61</v>
      </c>
    </row>
    <row r="13" spans="1:7">
      <c r="A13" s="142">
        <v>7</v>
      </c>
      <c r="B13" s="144" t="s">
        <v>102</v>
      </c>
      <c r="C13" s="143"/>
      <c r="D13" s="143"/>
      <c r="E13" s="143"/>
      <c r="F13" s="143"/>
      <c r="G13" s="143"/>
    </row>
    <row r="14" spans="1:7">
      <c r="A14" s="142">
        <v>8</v>
      </c>
      <c r="B14" s="144" t="s">
        <v>103</v>
      </c>
    </row>
    <row r="15" spans="1:7">
      <c r="A15" s="142">
        <v>9</v>
      </c>
      <c r="B15" s="144" t="s">
        <v>104</v>
      </c>
    </row>
    <row r="16" spans="1:7">
      <c r="A16" s="142">
        <v>10</v>
      </c>
      <c r="B16" s="144" t="s">
        <v>105</v>
      </c>
    </row>
    <row r="17" spans="1:2">
      <c r="A17" s="142">
        <v>11</v>
      </c>
      <c r="B17" s="144" t="s">
        <v>106</v>
      </c>
    </row>
    <row r="18" spans="1:2">
      <c r="A18" s="142">
        <v>12</v>
      </c>
      <c r="B18" s="144" t="s">
        <v>107</v>
      </c>
    </row>
    <row r="19" spans="1:2">
      <c r="A19" s="142">
        <v>13</v>
      </c>
      <c r="B19" s="142" t="s">
        <v>114</v>
      </c>
    </row>
    <row r="20" spans="1:2">
      <c r="A20" s="142">
        <v>14</v>
      </c>
      <c r="B20" s="142" t="s">
        <v>113</v>
      </c>
    </row>
  </sheetData>
  <mergeCells count="5">
    <mergeCell ref="A5:B5"/>
    <mergeCell ref="A1:B1"/>
    <mergeCell ref="A2:B2"/>
    <mergeCell ref="A3:B3"/>
    <mergeCell ref="A4:B4"/>
  </mergeCells>
  <conditionalFormatting sqref="D13">
    <cfRule type="top10" dxfId="10" priority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90"/>
  <sheetViews>
    <sheetView workbookViewId="0">
      <selection activeCell="G1" sqref="G1:H1048576"/>
    </sheetView>
  </sheetViews>
  <sheetFormatPr defaultRowHeight="15"/>
  <cols>
    <col min="1" max="1" width="9.140625" style="268"/>
    <col min="2" max="2" width="44.28515625" style="147" customWidth="1"/>
    <col min="3" max="3" width="11.42578125" customWidth="1"/>
    <col min="4" max="4" width="11.5703125" bestFit="1" customWidth="1"/>
    <col min="5" max="5" width="21" style="173" customWidth="1"/>
    <col min="6" max="6" width="17.140625" customWidth="1"/>
    <col min="7" max="7" width="12" bestFit="1" customWidth="1"/>
  </cols>
  <sheetData>
    <row r="1" spans="1:8">
      <c r="A1" s="289" t="s">
        <v>104</v>
      </c>
      <c r="B1" s="289"/>
      <c r="C1" s="289"/>
      <c r="D1" s="289"/>
      <c r="E1" s="333"/>
      <c r="F1" s="289"/>
    </row>
    <row r="2" spans="1:8">
      <c r="A2" s="289" t="s">
        <v>158</v>
      </c>
      <c r="B2" s="289"/>
      <c r="C2" s="289"/>
      <c r="D2" s="289"/>
      <c r="E2" s="289"/>
      <c r="F2" s="289"/>
    </row>
    <row r="3" spans="1:8">
      <c r="A3" s="334" t="s">
        <v>120</v>
      </c>
      <c r="B3" s="335"/>
      <c r="C3" s="335"/>
      <c r="D3" s="335"/>
      <c r="E3" s="335"/>
      <c r="F3" s="336"/>
    </row>
    <row r="4" spans="1:8" ht="15" customHeight="1">
      <c r="A4" s="218"/>
      <c r="B4" s="257"/>
      <c r="C4" s="331" t="s">
        <v>92</v>
      </c>
      <c r="D4" s="331"/>
      <c r="E4" s="332" t="s">
        <v>145</v>
      </c>
      <c r="F4" s="330" t="s">
        <v>151</v>
      </c>
    </row>
    <row r="5" spans="1:8" s="147" customFormat="1" ht="71.25" customHeight="1">
      <c r="A5" s="266" t="s">
        <v>100</v>
      </c>
      <c r="B5" s="257" t="s">
        <v>101</v>
      </c>
      <c r="C5" s="259" t="s">
        <v>152</v>
      </c>
      <c r="D5" s="259" t="s">
        <v>137</v>
      </c>
      <c r="E5" s="332"/>
      <c r="F5" s="330"/>
    </row>
    <row r="6" spans="1:8">
      <c r="A6" s="218" t="s">
        <v>168</v>
      </c>
      <c r="B6" s="257" t="s">
        <v>169</v>
      </c>
      <c r="C6" s="261">
        <v>13.819000000000001</v>
      </c>
      <c r="D6" s="261">
        <v>21.7544</v>
      </c>
      <c r="E6" s="211">
        <f>D6/C6*100-100</f>
        <v>57.423836746508414</v>
      </c>
      <c r="F6" s="265">
        <f>D6/D$90*100</f>
        <v>5.7557239379644916E-5</v>
      </c>
      <c r="H6" s="182"/>
    </row>
    <row r="7" spans="1:8">
      <c r="A7" s="218" t="s">
        <v>323</v>
      </c>
      <c r="B7" s="257" t="s">
        <v>324</v>
      </c>
      <c r="C7" s="261">
        <v>11776.857</v>
      </c>
      <c r="D7" s="261">
        <v>39734.80515</v>
      </c>
      <c r="E7" s="211">
        <f t="shared" ref="E7:E70" si="0">D7/C7*100-100</f>
        <v>237.39736459396596</v>
      </c>
      <c r="F7" s="265">
        <f t="shared" ref="F7:F70" si="1">D7/D$90*100</f>
        <v>0.10512933897152288</v>
      </c>
      <c r="H7" s="182"/>
    </row>
    <row r="8" spans="1:8" ht="30">
      <c r="A8" s="218" t="s">
        <v>325</v>
      </c>
      <c r="B8" s="257" t="s">
        <v>326</v>
      </c>
      <c r="C8" s="261">
        <v>0</v>
      </c>
      <c r="D8" s="261">
        <v>14709.60382</v>
      </c>
      <c r="E8" s="211" t="s">
        <v>308</v>
      </c>
      <c r="F8" s="265">
        <f t="shared" si="1"/>
        <v>3.8918296447958994E-2</v>
      </c>
      <c r="H8" s="182"/>
    </row>
    <row r="9" spans="1:8" ht="45">
      <c r="A9" s="218" t="s">
        <v>170</v>
      </c>
      <c r="B9" s="257" t="s">
        <v>171</v>
      </c>
      <c r="C9" s="261">
        <v>90719.668250000002</v>
      </c>
      <c r="D9" s="261">
        <v>106227.82628000001</v>
      </c>
      <c r="E9" s="211">
        <f t="shared" si="0"/>
        <v>17.094592968818546</v>
      </c>
      <c r="F9" s="265">
        <f t="shared" si="1"/>
        <v>0.28105488664257783</v>
      </c>
      <c r="H9" s="182"/>
    </row>
    <row r="10" spans="1:8" ht="30">
      <c r="A10" s="218" t="s">
        <v>172</v>
      </c>
      <c r="B10" s="257" t="s">
        <v>173</v>
      </c>
      <c r="C10" s="261">
        <v>11557.82274</v>
      </c>
      <c r="D10" s="261">
        <v>4655.5326099999993</v>
      </c>
      <c r="E10" s="211">
        <f t="shared" si="0"/>
        <v>-59.719639981258275</v>
      </c>
      <c r="F10" s="265">
        <f t="shared" si="1"/>
        <v>1.2317490019192117E-2</v>
      </c>
      <c r="H10" s="182"/>
    </row>
    <row r="11" spans="1:8" ht="30">
      <c r="A11" s="218" t="s">
        <v>327</v>
      </c>
      <c r="B11" s="257" t="s">
        <v>328</v>
      </c>
      <c r="C11" s="261">
        <v>21219.258469999997</v>
      </c>
      <c r="D11" s="261">
        <v>11532.346939999999</v>
      </c>
      <c r="E11" s="211">
        <f t="shared" si="0"/>
        <v>-45.651508245188921</v>
      </c>
      <c r="F11" s="265">
        <f t="shared" si="1"/>
        <v>3.0511990835633045E-2</v>
      </c>
      <c r="H11" s="182"/>
    </row>
    <row r="12" spans="1:8">
      <c r="A12" s="218" t="s">
        <v>174</v>
      </c>
      <c r="B12" s="257" t="s">
        <v>175</v>
      </c>
      <c r="C12" s="261">
        <v>121143.52208000005</v>
      </c>
      <c r="D12" s="261">
        <v>154486.82467</v>
      </c>
      <c r="E12" s="211">
        <f t="shared" si="0"/>
        <v>27.523801535158341</v>
      </c>
      <c r="F12" s="265">
        <f t="shared" si="1"/>
        <v>0.40873731973910671</v>
      </c>
      <c r="H12" s="182"/>
    </row>
    <row r="13" spans="1:8" ht="30">
      <c r="A13" s="218" t="s">
        <v>176</v>
      </c>
      <c r="B13" s="257" t="s">
        <v>177</v>
      </c>
      <c r="C13" s="261">
        <v>9338.5992399999996</v>
      </c>
      <c r="D13" s="261">
        <v>9089.5139600000002</v>
      </c>
      <c r="E13" s="211">
        <f t="shared" si="0"/>
        <v>-2.6672659742490339</v>
      </c>
      <c r="F13" s="265">
        <f t="shared" si="1"/>
        <v>2.4048805337786569E-2</v>
      </c>
      <c r="H13" s="182"/>
    </row>
    <row r="14" spans="1:8">
      <c r="A14" s="218" t="s">
        <v>178</v>
      </c>
      <c r="B14" s="257" t="s">
        <v>179</v>
      </c>
      <c r="C14" s="261">
        <v>722584.62511000026</v>
      </c>
      <c r="D14" s="261">
        <v>945620.42459999991</v>
      </c>
      <c r="E14" s="211">
        <f t="shared" si="0"/>
        <v>30.866391525566513</v>
      </c>
      <c r="F14" s="265">
        <f t="shared" si="1"/>
        <v>2.5018985189655267</v>
      </c>
      <c r="H14" s="182"/>
    </row>
    <row r="15" spans="1:8">
      <c r="A15" s="218" t="s">
        <v>180</v>
      </c>
      <c r="B15" s="257" t="s">
        <v>41</v>
      </c>
      <c r="C15" s="261">
        <v>10248.5494</v>
      </c>
      <c r="D15" s="261">
        <v>4185.5452999999998</v>
      </c>
      <c r="E15" s="211">
        <f t="shared" si="0"/>
        <v>-59.159631898734858</v>
      </c>
      <c r="F15" s="265">
        <f t="shared" si="1"/>
        <v>1.107400952296766E-2</v>
      </c>
      <c r="H15" s="182"/>
    </row>
    <row r="16" spans="1:8" ht="30">
      <c r="A16" s="218" t="s">
        <v>181</v>
      </c>
      <c r="B16" s="257" t="s">
        <v>182</v>
      </c>
      <c r="C16" s="261">
        <v>260975.53073999996</v>
      </c>
      <c r="D16" s="261">
        <v>250825.89648</v>
      </c>
      <c r="E16" s="211">
        <f t="shared" si="0"/>
        <v>-3.8891133705985794</v>
      </c>
      <c r="F16" s="265">
        <f t="shared" si="1"/>
        <v>0.66362879078776671</v>
      </c>
      <c r="H16" s="182"/>
    </row>
    <row r="17" spans="1:8" ht="45">
      <c r="A17" s="218" t="s">
        <v>183</v>
      </c>
      <c r="B17" s="257" t="s">
        <v>184</v>
      </c>
      <c r="C17" s="261">
        <v>245206.58135999998</v>
      </c>
      <c r="D17" s="261">
        <v>409597.52993999992</v>
      </c>
      <c r="E17" s="211">
        <f t="shared" si="0"/>
        <v>67.041817421143918</v>
      </c>
      <c r="F17" s="265">
        <f t="shared" si="1"/>
        <v>1.0837027488723132</v>
      </c>
      <c r="H17" s="182"/>
    </row>
    <row r="18" spans="1:8" ht="30">
      <c r="A18" s="218" t="s">
        <v>185</v>
      </c>
      <c r="B18" s="257" t="s">
        <v>186</v>
      </c>
      <c r="C18" s="261">
        <v>13423.14536</v>
      </c>
      <c r="D18" s="261">
        <v>12737.046239999996</v>
      </c>
      <c r="E18" s="211">
        <f t="shared" si="0"/>
        <v>-5.1113140892039297</v>
      </c>
      <c r="F18" s="265">
        <f t="shared" si="1"/>
        <v>3.3699353667547068E-2</v>
      </c>
      <c r="H18" s="182"/>
    </row>
    <row r="19" spans="1:8" ht="30">
      <c r="A19" s="218" t="s">
        <v>187</v>
      </c>
      <c r="B19" s="257" t="s">
        <v>188</v>
      </c>
      <c r="C19" s="261">
        <v>130417.98973</v>
      </c>
      <c r="D19" s="261">
        <v>190766.70888000002</v>
      </c>
      <c r="E19" s="211">
        <f t="shared" si="0"/>
        <v>46.27330882414148</v>
      </c>
      <c r="F19" s="265">
        <f t="shared" si="1"/>
        <v>0.50472571657564413</v>
      </c>
      <c r="H19" s="182"/>
    </row>
    <row r="20" spans="1:8" ht="45">
      <c r="A20" s="218" t="s">
        <v>189</v>
      </c>
      <c r="B20" s="257" t="s">
        <v>190</v>
      </c>
      <c r="C20" s="261">
        <v>3299.7470400000002</v>
      </c>
      <c r="D20" s="261">
        <v>461.96068000000002</v>
      </c>
      <c r="E20" s="211">
        <f t="shared" si="0"/>
        <v>-86.000118360588033</v>
      </c>
      <c r="F20" s="265">
        <f t="shared" si="1"/>
        <v>1.2222438422913775E-3</v>
      </c>
      <c r="H20" s="182"/>
    </row>
    <row r="21" spans="1:8" ht="30">
      <c r="A21" s="218" t="s">
        <v>329</v>
      </c>
      <c r="B21" s="257" t="s">
        <v>330</v>
      </c>
      <c r="C21" s="261">
        <v>2707.2246100000002</v>
      </c>
      <c r="D21" s="261">
        <v>2253.07449</v>
      </c>
      <c r="E21" s="211">
        <f t="shared" si="0"/>
        <v>-16.775487276617213</v>
      </c>
      <c r="F21" s="265">
        <f t="shared" si="1"/>
        <v>5.9611273011943048E-3</v>
      </c>
      <c r="H21" s="182"/>
    </row>
    <row r="22" spans="1:8">
      <c r="A22" s="218" t="s">
        <v>191</v>
      </c>
      <c r="B22" s="257" t="s">
        <v>192</v>
      </c>
      <c r="C22" s="261">
        <v>421116.24494</v>
      </c>
      <c r="D22" s="261">
        <v>90868.959030000013</v>
      </c>
      <c r="E22" s="211">
        <f t="shared" si="0"/>
        <v>-78.421882289782744</v>
      </c>
      <c r="F22" s="265">
        <f t="shared" si="1"/>
        <v>0.24041878549023904</v>
      </c>
      <c r="H22" s="182"/>
    </row>
    <row r="23" spans="1:8">
      <c r="A23" s="218" t="s">
        <v>309</v>
      </c>
      <c r="B23" s="257" t="s">
        <v>310</v>
      </c>
      <c r="C23" s="261">
        <v>822.60782000000006</v>
      </c>
      <c r="D23" s="261">
        <v>162.64233999999999</v>
      </c>
      <c r="E23" s="211">
        <f t="shared" si="0"/>
        <v>-80.228447135355466</v>
      </c>
      <c r="F23" s="265">
        <f t="shared" si="1"/>
        <v>4.30314975207112E-4</v>
      </c>
      <c r="H23" s="182"/>
    </row>
    <row r="24" spans="1:8" ht="30">
      <c r="A24" s="218" t="s">
        <v>193</v>
      </c>
      <c r="B24" s="257" t="s">
        <v>194</v>
      </c>
      <c r="C24" s="261">
        <v>908258.83289000019</v>
      </c>
      <c r="D24" s="261">
        <v>1583930.5406600002</v>
      </c>
      <c r="E24" s="211">
        <f t="shared" si="0"/>
        <v>74.39197762823531</v>
      </c>
      <c r="F24" s="265">
        <f t="shared" si="1"/>
        <v>4.190723223324845</v>
      </c>
      <c r="H24" s="182"/>
    </row>
    <row r="25" spans="1:8" ht="30">
      <c r="A25" s="218" t="s">
        <v>195</v>
      </c>
      <c r="B25" s="257" t="s">
        <v>196</v>
      </c>
      <c r="C25" s="261">
        <v>14294.174500000001</v>
      </c>
      <c r="D25" s="261">
        <v>50821.625139999982</v>
      </c>
      <c r="E25" s="211">
        <f t="shared" si="0"/>
        <v>255.54081937365447</v>
      </c>
      <c r="F25" s="265">
        <f t="shared" si="1"/>
        <v>0.1344625659106001</v>
      </c>
      <c r="H25" s="182"/>
    </row>
    <row r="26" spans="1:8">
      <c r="A26" s="218" t="s">
        <v>197</v>
      </c>
      <c r="B26" s="257" t="s">
        <v>198</v>
      </c>
      <c r="C26" s="261">
        <v>864945.91692999995</v>
      </c>
      <c r="D26" s="261">
        <v>1097590.72031</v>
      </c>
      <c r="E26" s="211">
        <f t="shared" si="0"/>
        <v>26.89703469619684</v>
      </c>
      <c r="F26" s="265">
        <f t="shared" si="1"/>
        <v>2.9039776702533535</v>
      </c>
      <c r="H26" s="182"/>
    </row>
    <row r="27" spans="1:8">
      <c r="A27" s="218" t="s">
        <v>199</v>
      </c>
      <c r="B27" s="257" t="s">
        <v>200</v>
      </c>
      <c r="C27" s="261">
        <v>193351.5316299999</v>
      </c>
      <c r="D27" s="261">
        <v>278212.95009</v>
      </c>
      <c r="E27" s="211">
        <f t="shared" si="0"/>
        <v>43.889705835065257</v>
      </c>
      <c r="F27" s="265">
        <f t="shared" si="1"/>
        <v>0.73608876212845831</v>
      </c>
      <c r="H27" s="182"/>
    </row>
    <row r="28" spans="1:8" ht="30">
      <c r="A28" s="218" t="s">
        <v>201</v>
      </c>
      <c r="B28" s="257" t="s">
        <v>202</v>
      </c>
      <c r="C28" s="261">
        <v>3097789.1131900004</v>
      </c>
      <c r="D28" s="261">
        <v>3238754.14506</v>
      </c>
      <c r="E28" s="211">
        <f t="shared" si="0"/>
        <v>4.5505044636443586</v>
      </c>
      <c r="F28" s="265">
        <f t="shared" si="1"/>
        <v>8.5690135153824336</v>
      </c>
      <c r="H28" s="182"/>
    </row>
    <row r="29" spans="1:8">
      <c r="A29" s="218" t="s">
        <v>331</v>
      </c>
      <c r="B29" s="257" t="s">
        <v>332</v>
      </c>
      <c r="C29" s="261">
        <v>220724.76277000003</v>
      </c>
      <c r="D29" s="261">
        <v>68167.894190000006</v>
      </c>
      <c r="E29" s="211">
        <f t="shared" si="0"/>
        <v>-69.11633595862898</v>
      </c>
      <c r="F29" s="265">
        <f t="shared" si="1"/>
        <v>0.18035688430387123</v>
      </c>
      <c r="H29" s="182"/>
    </row>
    <row r="30" spans="1:8" ht="30">
      <c r="A30" s="218" t="s">
        <v>203</v>
      </c>
      <c r="B30" s="257" t="s">
        <v>204</v>
      </c>
      <c r="C30" s="261">
        <v>1750.61238</v>
      </c>
      <c r="D30" s="261">
        <v>10.18694</v>
      </c>
      <c r="E30" s="211">
        <f t="shared" si="0"/>
        <v>-99.418092770485259</v>
      </c>
      <c r="F30" s="265">
        <f t="shared" si="1"/>
        <v>2.6952347301055413E-5</v>
      </c>
      <c r="H30" s="182"/>
    </row>
    <row r="31" spans="1:8">
      <c r="A31" s="218" t="s">
        <v>205</v>
      </c>
      <c r="B31" s="257" t="s">
        <v>206</v>
      </c>
      <c r="C31" s="261">
        <v>4356.5230000000001</v>
      </c>
      <c r="D31" s="261">
        <v>513424.15224999998</v>
      </c>
      <c r="E31" s="211">
        <f t="shared" si="0"/>
        <v>11685.181720606088</v>
      </c>
      <c r="F31" s="265">
        <f t="shared" si="1"/>
        <v>1.3584045909951321</v>
      </c>
      <c r="H31" s="182"/>
    </row>
    <row r="32" spans="1:8" ht="45">
      <c r="A32" s="218" t="s">
        <v>207</v>
      </c>
      <c r="B32" s="257" t="s">
        <v>208</v>
      </c>
      <c r="C32" s="261">
        <v>3933.6967500000001</v>
      </c>
      <c r="D32" s="261">
        <v>1678.8069799999998</v>
      </c>
      <c r="E32" s="211">
        <f t="shared" si="0"/>
        <v>-57.322409766334943</v>
      </c>
      <c r="F32" s="265">
        <f t="shared" si="1"/>
        <v>4.4417448985069104E-3</v>
      </c>
      <c r="H32" s="182"/>
    </row>
    <row r="33" spans="1:8" ht="60">
      <c r="A33" s="218" t="s">
        <v>209</v>
      </c>
      <c r="B33" s="257" t="s">
        <v>210</v>
      </c>
      <c r="C33" s="261">
        <v>93.82683999999999</v>
      </c>
      <c r="D33" s="261">
        <v>42.216999999999999</v>
      </c>
      <c r="E33" s="211">
        <f t="shared" si="0"/>
        <v>-55.005412097433947</v>
      </c>
      <c r="F33" s="265">
        <f t="shared" si="1"/>
        <v>1.1169666710598633E-4</v>
      </c>
      <c r="H33" s="182"/>
    </row>
    <row r="34" spans="1:8">
      <c r="A34" s="218" t="s">
        <v>211</v>
      </c>
      <c r="B34" s="257" t="s">
        <v>212</v>
      </c>
      <c r="C34" s="261">
        <v>19.429850000000002</v>
      </c>
      <c r="D34" s="261">
        <v>0</v>
      </c>
      <c r="E34" s="211">
        <f t="shared" si="0"/>
        <v>-100</v>
      </c>
      <c r="F34" s="265">
        <f t="shared" si="1"/>
        <v>0</v>
      </c>
      <c r="H34" s="182"/>
    </row>
    <row r="35" spans="1:8">
      <c r="A35" s="218" t="s">
        <v>213</v>
      </c>
      <c r="B35" s="257" t="s">
        <v>43</v>
      </c>
      <c r="C35" s="261">
        <v>241440.31744999994</v>
      </c>
      <c r="D35" s="261">
        <v>91999.205889999997</v>
      </c>
      <c r="E35" s="211">
        <f t="shared" si="0"/>
        <v>-61.895673903323051</v>
      </c>
      <c r="F35" s="265">
        <f t="shared" si="1"/>
        <v>0.24340916394605083</v>
      </c>
      <c r="H35" s="182"/>
    </row>
    <row r="36" spans="1:8" ht="60">
      <c r="A36" s="218" t="s">
        <v>214</v>
      </c>
      <c r="B36" s="257" t="s">
        <v>215</v>
      </c>
      <c r="C36" s="261">
        <v>18629.952229999999</v>
      </c>
      <c r="D36" s="261">
        <v>9282.7675500000005</v>
      </c>
      <c r="E36" s="211">
        <f t="shared" si="0"/>
        <v>-50.172885923712315</v>
      </c>
      <c r="F36" s="265">
        <f t="shared" si="1"/>
        <v>2.4560110781310904E-2</v>
      </c>
      <c r="H36" s="182"/>
    </row>
    <row r="37" spans="1:8" ht="30">
      <c r="A37" s="218" t="s">
        <v>216</v>
      </c>
      <c r="B37" s="257" t="s">
        <v>217</v>
      </c>
      <c r="C37" s="261">
        <v>397177.19475999975</v>
      </c>
      <c r="D37" s="261">
        <v>392458.83386999968</v>
      </c>
      <c r="E37" s="211">
        <f t="shared" si="0"/>
        <v>-1.1879737689499592</v>
      </c>
      <c r="F37" s="265">
        <f t="shared" si="1"/>
        <v>1.0383576218011927</v>
      </c>
      <c r="H37" s="182"/>
    </row>
    <row r="38" spans="1:8" ht="75">
      <c r="A38" s="218" t="s">
        <v>218</v>
      </c>
      <c r="B38" s="257" t="s">
        <v>219</v>
      </c>
      <c r="C38" s="261">
        <v>9004.6354099999971</v>
      </c>
      <c r="D38" s="261">
        <v>5434.6890800000001</v>
      </c>
      <c r="E38" s="211">
        <f t="shared" si="0"/>
        <v>-39.645651016979912</v>
      </c>
      <c r="F38" s="265">
        <f t="shared" si="1"/>
        <v>1.4378962432036837E-2</v>
      </c>
      <c r="H38" s="182"/>
    </row>
    <row r="39" spans="1:8">
      <c r="A39" s="218" t="s">
        <v>224</v>
      </c>
      <c r="B39" s="257" t="s">
        <v>225</v>
      </c>
      <c r="C39" s="261">
        <v>38.14873</v>
      </c>
      <c r="D39" s="261">
        <v>3581.2827700000003</v>
      </c>
      <c r="E39" s="211">
        <f t="shared" si="0"/>
        <v>9287.6854353998151</v>
      </c>
      <c r="F39" s="265">
        <f t="shared" si="1"/>
        <v>9.475267057656743E-3</v>
      </c>
      <c r="H39" s="182"/>
    </row>
    <row r="40" spans="1:8">
      <c r="A40" s="218" t="s">
        <v>226</v>
      </c>
      <c r="B40" s="257" t="s">
        <v>227</v>
      </c>
      <c r="C40" s="261">
        <v>14543.888220000001</v>
      </c>
      <c r="D40" s="261">
        <v>25088.177459999992</v>
      </c>
      <c r="E40" s="211">
        <f t="shared" si="0"/>
        <v>72.499795656432724</v>
      </c>
      <c r="F40" s="265">
        <f t="shared" si="1"/>
        <v>6.6377663169944076E-2</v>
      </c>
      <c r="H40" s="182"/>
    </row>
    <row r="41" spans="1:8">
      <c r="A41" s="218" t="s">
        <v>228</v>
      </c>
      <c r="B41" s="257" t="s">
        <v>54</v>
      </c>
      <c r="C41" s="261">
        <v>33.845370000000003</v>
      </c>
      <c r="D41" s="261">
        <v>5274.2541100000008</v>
      </c>
      <c r="E41" s="211">
        <f t="shared" si="0"/>
        <v>15483.384403834261</v>
      </c>
      <c r="F41" s="265">
        <f t="shared" si="1"/>
        <v>1.3954487660351289E-2</v>
      </c>
      <c r="H41" s="182"/>
    </row>
    <row r="42" spans="1:8" ht="30">
      <c r="A42" s="218" t="s">
        <v>229</v>
      </c>
      <c r="B42" s="257" t="s">
        <v>230</v>
      </c>
      <c r="C42" s="261">
        <v>204186.79347</v>
      </c>
      <c r="D42" s="261">
        <v>259405.25857000001</v>
      </c>
      <c r="E42" s="211">
        <f t="shared" si="0"/>
        <v>27.043112907355066</v>
      </c>
      <c r="F42" s="265">
        <f t="shared" si="1"/>
        <v>0.68632784925588275</v>
      </c>
      <c r="H42" s="182"/>
    </row>
    <row r="43" spans="1:8" ht="45">
      <c r="A43" s="218" t="s">
        <v>231</v>
      </c>
      <c r="B43" s="257" t="s">
        <v>232</v>
      </c>
      <c r="C43" s="261">
        <v>180640.17873000004</v>
      </c>
      <c r="D43" s="261">
        <v>134471.45417000001</v>
      </c>
      <c r="E43" s="211">
        <f t="shared" si="0"/>
        <v>-25.558391762337479</v>
      </c>
      <c r="F43" s="265">
        <f t="shared" si="1"/>
        <v>0.35578116047289932</v>
      </c>
      <c r="H43" s="182"/>
    </row>
    <row r="44" spans="1:8">
      <c r="A44" s="218" t="s">
        <v>333</v>
      </c>
      <c r="B44" s="257" t="s">
        <v>334</v>
      </c>
      <c r="C44" s="261">
        <v>39.966140000000003</v>
      </c>
      <c r="D44" s="261">
        <v>0</v>
      </c>
      <c r="E44" s="211">
        <f t="shared" si="0"/>
        <v>-100</v>
      </c>
      <c r="F44" s="265">
        <f t="shared" si="1"/>
        <v>0</v>
      </c>
      <c r="H44" s="182"/>
    </row>
    <row r="45" spans="1:8">
      <c r="A45" s="218" t="s">
        <v>233</v>
      </c>
      <c r="B45" s="257" t="s">
        <v>234</v>
      </c>
      <c r="C45" s="261">
        <v>83067.020080000017</v>
      </c>
      <c r="D45" s="261">
        <v>28917.611340000007</v>
      </c>
      <c r="E45" s="211">
        <f t="shared" si="0"/>
        <v>-65.187614396002061</v>
      </c>
      <c r="F45" s="265">
        <f t="shared" si="1"/>
        <v>7.6509482136207604E-2</v>
      </c>
      <c r="H45" s="182"/>
    </row>
    <row r="46" spans="1:8" ht="30">
      <c r="A46" s="218" t="s">
        <v>235</v>
      </c>
      <c r="B46" s="257" t="s">
        <v>236</v>
      </c>
      <c r="C46" s="261">
        <v>2494.1662900000001</v>
      </c>
      <c r="D46" s="261">
        <v>6547.5873199999996</v>
      </c>
      <c r="E46" s="211">
        <f t="shared" si="0"/>
        <v>162.51606984873484</v>
      </c>
      <c r="F46" s="265">
        <f t="shared" si="1"/>
        <v>1.7323440349371513E-2</v>
      </c>
      <c r="H46" s="182"/>
    </row>
    <row r="47" spans="1:8" ht="30">
      <c r="A47" s="218" t="s">
        <v>237</v>
      </c>
      <c r="B47" s="257" t="s">
        <v>238</v>
      </c>
      <c r="C47" s="261">
        <v>508388.49015000009</v>
      </c>
      <c r="D47" s="261">
        <v>478963.60469999997</v>
      </c>
      <c r="E47" s="211">
        <f t="shared" si="0"/>
        <v>-5.7878740412314045</v>
      </c>
      <c r="F47" s="265">
        <f t="shared" si="1"/>
        <v>1.2672297489177138</v>
      </c>
      <c r="H47" s="182"/>
    </row>
    <row r="48" spans="1:8" ht="45">
      <c r="A48" s="218" t="s">
        <v>239</v>
      </c>
      <c r="B48" s="257" t="s">
        <v>240</v>
      </c>
      <c r="C48" s="261">
        <v>14501.575499999999</v>
      </c>
      <c r="D48" s="261">
        <v>13383.063820000005</v>
      </c>
      <c r="E48" s="211">
        <f t="shared" si="0"/>
        <v>-7.7130355939600861</v>
      </c>
      <c r="F48" s="265">
        <f t="shared" si="1"/>
        <v>3.5408570584378581E-2</v>
      </c>
      <c r="H48" s="182"/>
    </row>
    <row r="49" spans="1:8">
      <c r="A49" s="218" t="s">
        <v>335</v>
      </c>
      <c r="B49" s="257" t="s">
        <v>336</v>
      </c>
      <c r="C49" s="261">
        <v>411.04230999999999</v>
      </c>
      <c r="D49" s="261">
        <v>102.94479</v>
      </c>
      <c r="E49" s="211">
        <f t="shared" si="0"/>
        <v>-74.955184053923787</v>
      </c>
      <c r="F49" s="265">
        <f t="shared" si="1"/>
        <v>2.7236871257847956E-4</v>
      </c>
      <c r="H49" s="182"/>
    </row>
    <row r="50" spans="1:8" ht="30">
      <c r="A50" s="218" t="s">
        <v>241</v>
      </c>
      <c r="B50" s="257" t="s">
        <v>242</v>
      </c>
      <c r="C50" s="261">
        <v>353.74778999999995</v>
      </c>
      <c r="D50" s="261">
        <v>49.026529999999994</v>
      </c>
      <c r="E50" s="211">
        <f t="shared" si="0"/>
        <v>-86.140823664226986</v>
      </c>
      <c r="F50" s="265">
        <f t="shared" si="1"/>
        <v>1.2971314874983187E-4</v>
      </c>
      <c r="H50" s="182"/>
    </row>
    <row r="51" spans="1:8">
      <c r="A51" s="218" t="s">
        <v>243</v>
      </c>
      <c r="B51" s="257" t="s">
        <v>244</v>
      </c>
      <c r="C51" s="261">
        <v>4468.8638199999996</v>
      </c>
      <c r="D51" s="261">
        <v>4395.4372799999992</v>
      </c>
      <c r="E51" s="211">
        <f t="shared" si="0"/>
        <v>-1.6430695352896265</v>
      </c>
      <c r="F51" s="265">
        <f t="shared" si="1"/>
        <v>1.1629336396461189E-2</v>
      </c>
      <c r="H51" s="182"/>
    </row>
    <row r="52" spans="1:8" ht="30">
      <c r="A52" s="218" t="s">
        <v>245</v>
      </c>
      <c r="B52" s="257" t="s">
        <v>246</v>
      </c>
      <c r="C52" s="261">
        <v>3740.6242499999998</v>
      </c>
      <c r="D52" s="261">
        <v>1808.4242199999999</v>
      </c>
      <c r="E52" s="211">
        <f t="shared" si="0"/>
        <v>-51.654480665894205</v>
      </c>
      <c r="F52" s="265">
        <f t="shared" si="1"/>
        <v>4.7846829023318327E-3</v>
      </c>
      <c r="H52" s="182"/>
    </row>
    <row r="53" spans="1:8" ht="30">
      <c r="A53" s="218" t="s">
        <v>247</v>
      </c>
      <c r="B53" s="257" t="s">
        <v>248</v>
      </c>
      <c r="C53" s="261">
        <v>6.3500000000000005</v>
      </c>
      <c r="D53" s="261">
        <v>7172.5155000000004</v>
      </c>
      <c r="E53" s="211">
        <f t="shared" si="0"/>
        <v>112853</v>
      </c>
      <c r="F53" s="265">
        <f t="shared" si="1"/>
        <v>1.8976859466945238E-2</v>
      </c>
      <c r="H53" s="182"/>
    </row>
    <row r="54" spans="1:8">
      <c r="A54" s="218" t="s">
        <v>249</v>
      </c>
      <c r="B54" s="257" t="s">
        <v>250</v>
      </c>
      <c r="C54" s="261">
        <v>801927.03720000002</v>
      </c>
      <c r="D54" s="261">
        <v>756873.68319999997</v>
      </c>
      <c r="E54" s="211">
        <f t="shared" si="0"/>
        <v>-5.6181363029369749</v>
      </c>
      <c r="F54" s="265">
        <f t="shared" si="1"/>
        <v>2.0025171810804219</v>
      </c>
      <c r="H54" s="182"/>
    </row>
    <row r="55" spans="1:8" ht="45">
      <c r="A55" s="218" t="s">
        <v>251</v>
      </c>
      <c r="B55" s="257" t="s">
        <v>252</v>
      </c>
      <c r="C55" s="261">
        <v>3596092.5010099998</v>
      </c>
      <c r="D55" s="261">
        <v>3983758.3466399997</v>
      </c>
      <c r="E55" s="211">
        <f t="shared" si="0"/>
        <v>10.78019671410344</v>
      </c>
      <c r="F55" s="265">
        <f t="shared" si="1"/>
        <v>10.540126723247569</v>
      </c>
      <c r="H55" s="182"/>
    </row>
    <row r="56" spans="1:8">
      <c r="A56" s="218" t="s">
        <v>253</v>
      </c>
      <c r="B56" s="257" t="s">
        <v>254</v>
      </c>
      <c r="C56" s="261">
        <v>7422346.8230299987</v>
      </c>
      <c r="D56" s="261">
        <v>7366888.6507599978</v>
      </c>
      <c r="E56" s="211">
        <f t="shared" si="0"/>
        <v>-0.74717840047470929</v>
      </c>
      <c r="F56" s="265">
        <f t="shared" si="1"/>
        <v>19.491127015913218</v>
      </c>
      <c r="H56" s="182"/>
    </row>
    <row r="57" spans="1:8" ht="30">
      <c r="A57" s="218" t="s">
        <v>311</v>
      </c>
      <c r="B57" s="257" t="s">
        <v>312</v>
      </c>
      <c r="C57" s="261">
        <v>1.5</v>
      </c>
      <c r="D57" s="261">
        <v>7.3983999999999996</v>
      </c>
      <c r="E57" s="211">
        <f t="shared" si="0"/>
        <v>393.22666666666663</v>
      </c>
      <c r="F57" s="265">
        <f t="shared" si="1"/>
        <v>1.9574498943954552E-5</v>
      </c>
      <c r="H57" s="182"/>
    </row>
    <row r="58" spans="1:8" ht="45">
      <c r="A58" s="218" t="s">
        <v>313</v>
      </c>
      <c r="B58" s="257" t="s">
        <v>314</v>
      </c>
      <c r="C58" s="261">
        <v>1249.9893099999999</v>
      </c>
      <c r="D58" s="261">
        <v>163.53985</v>
      </c>
      <c r="E58" s="211">
        <f t="shared" si="0"/>
        <v>-86.916700111619349</v>
      </c>
      <c r="F58" s="265">
        <f t="shared" si="1"/>
        <v>4.3268958438574367E-4</v>
      </c>
      <c r="H58" s="182"/>
    </row>
    <row r="59" spans="1:8">
      <c r="A59" s="218" t="s">
        <v>315</v>
      </c>
      <c r="B59" s="257" t="s">
        <v>316</v>
      </c>
      <c r="C59" s="261">
        <v>98.080730000000003</v>
      </c>
      <c r="D59" s="261">
        <v>9.6999999999999993</v>
      </c>
      <c r="E59" s="211">
        <f t="shared" si="0"/>
        <v>-90.110187801416245</v>
      </c>
      <c r="F59" s="265">
        <f t="shared" si="1"/>
        <v>2.5664013807898893E-5</v>
      </c>
      <c r="H59" s="182"/>
    </row>
    <row r="60" spans="1:8" ht="30">
      <c r="A60" s="218" t="s">
        <v>255</v>
      </c>
      <c r="B60" s="257" t="s">
        <v>256</v>
      </c>
      <c r="C60" s="261">
        <v>3001535.3369500008</v>
      </c>
      <c r="D60" s="261">
        <v>2931912.2867100006</v>
      </c>
      <c r="E60" s="211">
        <f t="shared" si="0"/>
        <v>-2.3195812284104989</v>
      </c>
      <c r="F60" s="265">
        <f t="shared" si="1"/>
        <v>7.757179114399368</v>
      </c>
      <c r="H60" s="182"/>
    </row>
    <row r="61" spans="1:8" ht="30">
      <c r="A61" s="218" t="s">
        <v>257</v>
      </c>
      <c r="B61" s="257" t="s">
        <v>258</v>
      </c>
      <c r="C61" s="261">
        <v>5423657.8817999996</v>
      </c>
      <c r="D61" s="261">
        <v>6026741.0822099987</v>
      </c>
      <c r="E61" s="211">
        <f t="shared" si="0"/>
        <v>11.119491928754314</v>
      </c>
      <c r="F61" s="265">
        <f t="shared" si="1"/>
        <v>15.945398592831847</v>
      </c>
      <c r="H61" s="182"/>
    </row>
    <row r="62" spans="1:8" ht="30">
      <c r="A62" s="218" t="s">
        <v>259</v>
      </c>
      <c r="B62" s="257" t="s">
        <v>260</v>
      </c>
      <c r="C62" s="261">
        <v>678334.12871000019</v>
      </c>
      <c r="D62" s="261">
        <v>522297.67210000003</v>
      </c>
      <c r="E62" s="211">
        <f t="shared" si="0"/>
        <v>-23.002890464429001</v>
      </c>
      <c r="F62" s="265">
        <f t="shared" si="1"/>
        <v>1.3818819245987473</v>
      </c>
      <c r="H62" s="182"/>
    </row>
    <row r="63" spans="1:8" ht="30">
      <c r="A63" s="218" t="s">
        <v>261</v>
      </c>
      <c r="B63" s="257" t="s">
        <v>262</v>
      </c>
      <c r="C63" s="261">
        <v>16628.95105</v>
      </c>
      <c r="D63" s="261">
        <v>32265.135569999995</v>
      </c>
      <c r="E63" s="211">
        <f t="shared" si="0"/>
        <v>94.029890839085709</v>
      </c>
      <c r="F63" s="265">
        <f t="shared" si="1"/>
        <v>8.536627678167108E-2</v>
      </c>
      <c r="H63" s="182"/>
    </row>
    <row r="64" spans="1:8">
      <c r="A64" s="218" t="s">
        <v>263</v>
      </c>
      <c r="B64" s="257" t="s">
        <v>264</v>
      </c>
      <c r="C64" s="261">
        <v>47860.850289999995</v>
      </c>
      <c r="D64" s="261">
        <v>61071.538849999997</v>
      </c>
      <c r="E64" s="211">
        <f t="shared" si="0"/>
        <v>27.602285542261313</v>
      </c>
      <c r="F64" s="265">
        <f t="shared" si="1"/>
        <v>0.16158152745526119</v>
      </c>
      <c r="H64" s="182"/>
    </row>
    <row r="65" spans="1:8" ht="30">
      <c r="A65" s="218" t="s">
        <v>317</v>
      </c>
      <c r="B65" s="257" t="s">
        <v>318</v>
      </c>
      <c r="C65" s="261">
        <v>0</v>
      </c>
      <c r="D65" s="261">
        <v>13.62143</v>
      </c>
      <c r="E65" s="211" t="s">
        <v>308</v>
      </c>
      <c r="F65" s="265">
        <f t="shared" si="1"/>
        <v>3.6039233773538991E-5</v>
      </c>
      <c r="H65" s="182"/>
    </row>
    <row r="66" spans="1:8" ht="45">
      <c r="A66" s="218" t="s">
        <v>265</v>
      </c>
      <c r="B66" s="257" t="s">
        <v>266</v>
      </c>
      <c r="C66" s="261">
        <v>66729.88066000001</v>
      </c>
      <c r="D66" s="261">
        <v>70651.783289999992</v>
      </c>
      <c r="E66" s="211">
        <f t="shared" si="0"/>
        <v>5.877281048924317</v>
      </c>
      <c r="F66" s="265">
        <f t="shared" si="1"/>
        <v>0.18692869504198351</v>
      </c>
      <c r="H66" s="182"/>
    </row>
    <row r="67" spans="1:8" ht="30">
      <c r="A67" s="218" t="s">
        <v>267</v>
      </c>
      <c r="B67" s="257" t="s">
        <v>268</v>
      </c>
      <c r="C67" s="261">
        <v>1236.4591099999998</v>
      </c>
      <c r="D67" s="261">
        <v>1307.9600899999998</v>
      </c>
      <c r="E67" s="211">
        <f t="shared" si="0"/>
        <v>5.7827209506345838</v>
      </c>
      <c r="F67" s="265">
        <f t="shared" si="1"/>
        <v>3.4605676092722341E-3</v>
      </c>
      <c r="H67" s="182"/>
    </row>
    <row r="68" spans="1:8">
      <c r="A68" s="218" t="s">
        <v>269</v>
      </c>
      <c r="B68" s="257" t="s">
        <v>270</v>
      </c>
      <c r="C68" s="261">
        <v>41201.824349999995</v>
      </c>
      <c r="D68" s="261">
        <v>43089.468480000003</v>
      </c>
      <c r="E68" s="211">
        <f t="shared" si="0"/>
        <v>4.5814576412076065</v>
      </c>
      <c r="F68" s="265">
        <f t="shared" si="1"/>
        <v>0.11400502206657157</v>
      </c>
      <c r="H68" s="182"/>
    </row>
    <row r="69" spans="1:8">
      <c r="A69" s="218" t="s">
        <v>271</v>
      </c>
      <c r="B69" s="257" t="s">
        <v>272</v>
      </c>
      <c r="C69" s="261">
        <v>522285.84877999994</v>
      </c>
      <c r="D69" s="261">
        <v>478591.48220999975</v>
      </c>
      <c r="E69" s="211">
        <f t="shared" si="0"/>
        <v>-8.3659870685880691</v>
      </c>
      <c r="F69" s="265">
        <f t="shared" si="1"/>
        <v>1.2662451966783743</v>
      </c>
      <c r="H69" s="182"/>
    </row>
    <row r="70" spans="1:8" ht="60">
      <c r="A70" s="218" t="s">
        <v>273</v>
      </c>
      <c r="B70" s="257" t="s">
        <v>274</v>
      </c>
      <c r="C70" s="261">
        <v>316118.14636000007</v>
      </c>
      <c r="D70" s="261">
        <v>360425.73462000012</v>
      </c>
      <c r="E70" s="211">
        <f t="shared" si="0"/>
        <v>14.016148319920191</v>
      </c>
      <c r="F70" s="265">
        <f t="shared" si="1"/>
        <v>0.95360526082575103</v>
      </c>
      <c r="H70" s="182"/>
    </row>
    <row r="71" spans="1:8">
      <c r="A71" s="218" t="s">
        <v>275</v>
      </c>
      <c r="B71" s="257" t="s">
        <v>276</v>
      </c>
      <c r="C71" s="261">
        <v>3619.5159000000003</v>
      </c>
      <c r="D71" s="261">
        <v>79175.784000000014</v>
      </c>
      <c r="E71" s="211">
        <f t="shared" ref="E71:E90" si="2">D71/C71*100-100</f>
        <v>2087.4688822336711</v>
      </c>
      <c r="F71" s="265">
        <f t="shared" ref="F71:F90" si="3">D71/D$90*100</f>
        <v>0.20948127977600209</v>
      </c>
      <c r="H71" s="182"/>
    </row>
    <row r="72" spans="1:8">
      <c r="A72" s="218" t="s">
        <v>277</v>
      </c>
      <c r="B72" s="257" t="s">
        <v>278</v>
      </c>
      <c r="C72" s="261">
        <v>26606.482950000001</v>
      </c>
      <c r="D72" s="261">
        <v>48640.475120000025</v>
      </c>
      <c r="E72" s="211">
        <f t="shared" si="2"/>
        <v>82.814373517188301</v>
      </c>
      <c r="F72" s="265">
        <f t="shared" si="3"/>
        <v>0.12869173454664362</v>
      </c>
      <c r="H72" s="182"/>
    </row>
    <row r="73" spans="1:8">
      <c r="A73" s="218" t="s">
        <v>279</v>
      </c>
      <c r="B73" s="257" t="s">
        <v>32</v>
      </c>
      <c r="C73" s="261">
        <v>54933.349549999992</v>
      </c>
      <c r="D73" s="261">
        <v>125792.69467</v>
      </c>
      <c r="E73" s="211">
        <f t="shared" si="2"/>
        <v>128.9914882315783</v>
      </c>
      <c r="F73" s="265">
        <f t="shared" si="3"/>
        <v>0.33281911886017412</v>
      </c>
      <c r="H73" s="182"/>
    </row>
    <row r="74" spans="1:8">
      <c r="A74" s="218" t="s">
        <v>319</v>
      </c>
      <c r="B74" s="257" t="s">
        <v>320</v>
      </c>
      <c r="C74" s="261">
        <v>0</v>
      </c>
      <c r="D74" s="261">
        <v>5</v>
      </c>
      <c r="E74" s="211" t="s">
        <v>308</v>
      </c>
      <c r="F74" s="265">
        <f t="shared" si="3"/>
        <v>1.32288730968551E-5</v>
      </c>
      <c r="H74" s="182"/>
    </row>
    <row r="75" spans="1:8">
      <c r="A75" s="218" t="s">
        <v>280</v>
      </c>
      <c r="B75" s="257" t="s">
        <v>53</v>
      </c>
      <c r="C75" s="261">
        <v>26603.896920000003</v>
      </c>
      <c r="D75" s="261">
        <v>12252.191419999999</v>
      </c>
      <c r="E75" s="211">
        <f t="shared" si="2"/>
        <v>-53.945876963651997</v>
      </c>
      <c r="F75" s="265">
        <f t="shared" si="3"/>
        <v>3.2416537090711371E-2</v>
      </c>
      <c r="H75" s="182"/>
    </row>
    <row r="76" spans="1:8" ht="30">
      <c r="A76" s="218" t="s">
        <v>284</v>
      </c>
      <c r="B76" s="257" t="s">
        <v>285</v>
      </c>
      <c r="C76" s="261">
        <v>1453926.5566400001</v>
      </c>
      <c r="D76" s="261">
        <v>860076.29239000008</v>
      </c>
      <c r="E76" s="211">
        <f t="shared" si="2"/>
        <v>-40.844584723892666</v>
      </c>
      <c r="F76" s="265">
        <f t="shared" si="3"/>
        <v>2.27556802512819</v>
      </c>
      <c r="H76" s="182"/>
    </row>
    <row r="77" spans="1:8">
      <c r="A77" s="218" t="s">
        <v>286</v>
      </c>
      <c r="B77" s="257" t="s">
        <v>287</v>
      </c>
      <c r="C77" s="261">
        <v>170711.69860999996</v>
      </c>
      <c r="D77" s="261">
        <v>143178.22365</v>
      </c>
      <c r="E77" s="211">
        <f t="shared" si="2"/>
        <v>-16.128639796913774</v>
      </c>
      <c r="F77" s="265">
        <f t="shared" si="3"/>
        <v>0.37881731017979747</v>
      </c>
      <c r="H77" s="182"/>
    </row>
    <row r="78" spans="1:8" ht="30">
      <c r="A78" s="218" t="s">
        <v>288</v>
      </c>
      <c r="B78" s="257" t="s">
        <v>289</v>
      </c>
      <c r="C78" s="261">
        <v>1101376.0241100003</v>
      </c>
      <c r="D78" s="261">
        <v>794533.81264999986</v>
      </c>
      <c r="E78" s="211">
        <f t="shared" si="2"/>
        <v>-27.859895688936348</v>
      </c>
      <c r="F78" s="265">
        <f t="shared" si="3"/>
        <v>2.1021573957414583</v>
      </c>
      <c r="H78" s="182"/>
    </row>
    <row r="79" spans="1:8" ht="75">
      <c r="A79" s="218" t="s">
        <v>290</v>
      </c>
      <c r="B79" s="257" t="s">
        <v>291</v>
      </c>
      <c r="C79" s="261">
        <v>66317.616540000003</v>
      </c>
      <c r="D79" s="261">
        <v>34345.375289999996</v>
      </c>
      <c r="E79" s="211">
        <f t="shared" si="2"/>
        <v>-48.210781566185645</v>
      </c>
      <c r="F79" s="265">
        <f t="shared" si="3"/>
        <v>9.0870122235054571E-2</v>
      </c>
      <c r="H79" s="182"/>
    </row>
    <row r="80" spans="1:8" ht="30">
      <c r="A80" s="218" t="s">
        <v>292</v>
      </c>
      <c r="B80" s="257" t="s">
        <v>293</v>
      </c>
      <c r="C80" s="261">
        <v>90671.196849999978</v>
      </c>
      <c r="D80" s="261">
        <v>22948.838899999995</v>
      </c>
      <c r="E80" s="211">
        <f t="shared" si="2"/>
        <v>-74.690045243403006</v>
      </c>
      <c r="F80" s="265">
        <f t="shared" si="3"/>
        <v>6.0717455505654341E-2</v>
      </c>
      <c r="H80" s="182"/>
    </row>
    <row r="81" spans="1:8">
      <c r="A81" s="218" t="s">
        <v>294</v>
      </c>
      <c r="B81" s="257" t="s">
        <v>295</v>
      </c>
      <c r="C81" s="261">
        <v>694715.23149999999</v>
      </c>
      <c r="D81" s="261">
        <v>717200.49649000005</v>
      </c>
      <c r="E81" s="211">
        <f t="shared" si="2"/>
        <v>3.2366160939714632</v>
      </c>
      <c r="F81" s="265">
        <f t="shared" si="3"/>
        <v>1.8975508706135364</v>
      </c>
      <c r="H81" s="182"/>
    </row>
    <row r="82" spans="1:8" ht="60">
      <c r="A82" s="218" t="s">
        <v>296</v>
      </c>
      <c r="B82" s="257" t="s">
        <v>297</v>
      </c>
      <c r="C82" s="261">
        <v>95415.246949999972</v>
      </c>
      <c r="D82" s="261">
        <v>185724.01136000006</v>
      </c>
      <c r="E82" s="211">
        <f t="shared" si="2"/>
        <v>94.648148274797421</v>
      </c>
      <c r="F82" s="265">
        <f t="shared" si="3"/>
        <v>0.49138387546406315</v>
      </c>
      <c r="H82" s="182"/>
    </row>
    <row r="83" spans="1:8">
      <c r="A83" s="218" t="s">
        <v>337</v>
      </c>
      <c r="B83" s="257" t="s">
        <v>338</v>
      </c>
      <c r="C83" s="261">
        <v>558.38680000000011</v>
      </c>
      <c r="D83" s="261">
        <v>1132.6580700000002</v>
      </c>
      <c r="E83" s="211">
        <f t="shared" si="2"/>
        <v>102.84470728892589</v>
      </c>
      <c r="F83" s="265">
        <f t="shared" si="3"/>
        <v>2.9967579740317642E-3</v>
      </c>
      <c r="H83" s="182"/>
    </row>
    <row r="84" spans="1:8" ht="30">
      <c r="A84" s="218" t="s">
        <v>298</v>
      </c>
      <c r="B84" s="257" t="s">
        <v>299</v>
      </c>
      <c r="C84" s="261">
        <v>742497.55301000003</v>
      </c>
      <c r="D84" s="261">
        <v>813830.1325200001</v>
      </c>
      <c r="E84" s="211">
        <f t="shared" si="2"/>
        <v>9.6071130767806636</v>
      </c>
      <c r="F84" s="265">
        <f t="shared" si="3"/>
        <v>2.15321110910077</v>
      </c>
      <c r="H84" s="182"/>
    </row>
    <row r="85" spans="1:8" ht="30">
      <c r="A85" s="218" t="s">
        <v>321</v>
      </c>
      <c r="B85" s="257" t="s">
        <v>322</v>
      </c>
      <c r="C85" s="261">
        <v>2013.3730799999998</v>
      </c>
      <c r="D85" s="261">
        <v>406.84699000000001</v>
      </c>
      <c r="E85" s="211">
        <f t="shared" si="2"/>
        <v>-79.792766971931499</v>
      </c>
      <c r="F85" s="265">
        <f t="shared" si="3"/>
        <v>1.0764254401094951E-3</v>
      </c>
      <c r="H85" s="182"/>
    </row>
    <row r="86" spans="1:8" ht="75">
      <c r="A86" s="218" t="s">
        <v>300</v>
      </c>
      <c r="B86" s="257" t="s">
        <v>301</v>
      </c>
      <c r="C86" s="261">
        <v>18917.437800000003</v>
      </c>
      <c r="D86" s="261">
        <v>17862.450110000005</v>
      </c>
      <c r="E86" s="211">
        <f t="shared" si="2"/>
        <v>-5.5768000992185023</v>
      </c>
      <c r="F86" s="265">
        <f t="shared" si="3"/>
        <v>4.7260017140819094E-2</v>
      </c>
      <c r="H86" s="182"/>
    </row>
    <row r="87" spans="1:8" ht="30">
      <c r="A87" s="218" t="s">
        <v>302</v>
      </c>
      <c r="B87" s="257" t="s">
        <v>303</v>
      </c>
      <c r="C87" s="261">
        <v>227209.12653999997</v>
      </c>
      <c r="D87" s="261">
        <v>556730.3642699999</v>
      </c>
      <c r="E87" s="211">
        <f t="shared" si="2"/>
        <v>145.02993024445607</v>
      </c>
      <c r="F87" s="265">
        <f t="shared" si="3"/>
        <v>1.4729830676187483</v>
      </c>
      <c r="H87" s="182"/>
    </row>
    <row r="88" spans="1:8">
      <c r="A88" s="218" t="s">
        <v>304</v>
      </c>
      <c r="B88" s="257" t="s">
        <v>305</v>
      </c>
      <c r="C88" s="261">
        <v>6961.0478000000003</v>
      </c>
      <c r="D88" s="261">
        <v>91107.560539999991</v>
      </c>
      <c r="E88" s="211">
        <f t="shared" si="2"/>
        <v>1208.819636894319</v>
      </c>
      <c r="F88" s="265">
        <f t="shared" si="3"/>
        <v>0.24105007130954059</v>
      </c>
      <c r="H88" s="182"/>
    </row>
    <row r="89" spans="1:8" s="153" customFormat="1">
      <c r="A89" s="218" t="s">
        <v>306</v>
      </c>
      <c r="B89" s="257" t="s">
        <v>307</v>
      </c>
      <c r="C89" s="261">
        <v>168569.91486000002</v>
      </c>
      <c r="D89" s="261">
        <v>106194.66179999999</v>
      </c>
      <c r="E89" s="211">
        <f t="shared" si="2"/>
        <v>-37.00260103459366</v>
      </c>
      <c r="F89" s="265">
        <f t="shared" si="3"/>
        <v>0.28096714090312913</v>
      </c>
      <c r="G89"/>
      <c r="H89" s="182"/>
    </row>
    <row r="90" spans="1:8">
      <c r="A90" s="218"/>
      <c r="B90" s="257" t="s">
        <v>35</v>
      </c>
      <c r="C90" s="269">
        <f>SUM(C6:C89)</f>
        <v>35958185.910069995</v>
      </c>
      <c r="D90" s="269">
        <f>SUM(D6:D89)</f>
        <v>37796114.328049988</v>
      </c>
      <c r="E90" s="211">
        <f t="shared" si="2"/>
        <v>5.1112934967758861</v>
      </c>
      <c r="F90" s="265">
        <f t="shared" si="3"/>
        <v>100</v>
      </c>
      <c r="H90" s="182"/>
    </row>
  </sheetData>
  <mergeCells count="6">
    <mergeCell ref="A1:F1"/>
    <mergeCell ref="C4:D4"/>
    <mergeCell ref="E4:E5"/>
    <mergeCell ref="F4:F5"/>
    <mergeCell ref="A2:F2"/>
    <mergeCell ref="A3:F3"/>
  </mergeCells>
  <conditionalFormatting sqref="C4:C5">
    <cfRule type="top10" dxfId="67" priority="8" rank="10"/>
  </conditionalFormatting>
  <conditionalFormatting sqref="C4:D4">
    <cfRule type="top10" dxfId="66" priority="7" rank="10"/>
  </conditionalFormatting>
  <conditionalFormatting sqref="C4:D4">
    <cfRule type="top10" dxfId="65" priority="6" rank="10"/>
  </conditionalFormatting>
  <conditionalFormatting sqref="C5">
    <cfRule type="top10" dxfId="64" priority="5" rank="10"/>
  </conditionalFormatting>
  <conditionalFormatting sqref="C4:C5">
    <cfRule type="top10" dxfId="63" priority="4" rank="10"/>
  </conditionalFormatting>
  <conditionalFormatting sqref="C4:D4">
    <cfRule type="top10" dxfId="62" priority="3" rank="10"/>
  </conditionalFormatting>
  <conditionalFormatting sqref="C4:D4">
    <cfRule type="top10" dxfId="61" priority="2" rank="10"/>
  </conditionalFormatting>
  <conditionalFormatting sqref="C5">
    <cfRule type="top10" dxfId="60" priority="1" rank="10"/>
  </conditionalFormatting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01"/>
  <sheetViews>
    <sheetView workbookViewId="0">
      <selection activeCell="A3" sqref="A3:F3"/>
    </sheetView>
  </sheetViews>
  <sheetFormatPr defaultRowHeight="15"/>
  <cols>
    <col min="1" max="1" width="8" style="268" bestFit="1" customWidth="1"/>
    <col min="2" max="2" width="44.140625" style="271" customWidth="1"/>
    <col min="3" max="3" width="13.28515625" style="272" customWidth="1"/>
    <col min="4" max="4" width="12.5703125" style="272" bestFit="1" customWidth="1"/>
    <col min="5" max="5" width="17.85546875" style="273" customWidth="1"/>
    <col min="6" max="6" width="9.140625" style="220"/>
    <col min="7" max="7" width="12" bestFit="1" customWidth="1"/>
  </cols>
  <sheetData>
    <row r="1" spans="1:8">
      <c r="A1" s="289" t="s">
        <v>105</v>
      </c>
      <c r="B1" s="289"/>
      <c r="C1" s="289"/>
      <c r="D1" s="289"/>
      <c r="E1" s="289"/>
      <c r="F1" s="289"/>
    </row>
    <row r="2" spans="1:8">
      <c r="A2" s="289" t="s">
        <v>158</v>
      </c>
      <c r="B2" s="289"/>
      <c r="C2" s="289"/>
      <c r="D2" s="289"/>
      <c r="E2" s="289"/>
      <c r="F2" s="289"/>
    </row>
    <row r="3" spans="1:8">
      <c r="A3" s="320" t="s">
        <v>120</v>
      </c>
      <c r="B3" s="337"/>
      <c r="C3" s="337"/>
      <c r="D3" s="337"/>
      <c r="E3" s="337"/>
      <c r="F3" s="321"/>
    </row>
    <row r="4" spans="1:8" ht="15" customHeight="1">
      <c r="A4" s="218"/>
      <c r="B4" s="257"/>
      <c r="C4" s="331" t="s">
        <v>92</v>
      </c>
      <c r="D4" s="331"/>
      <c r="E4" s="332" t="s">
        <v>145</v>
      </c>
      <c r="F4" s="330" t="s">
        <v>151</v>
      </c>
    </row>
    <row r="5" spans="1:8" s="147" customFormat="1" ht="90" customHeight="1">
      <c r="A5" s="266" t="s">
        <v>100</v>
      </c>
      <c r="B5" s="257" t="s">
        <v>101</v>
      </c>
      <c r="C5" s="259" t="s">
        <v>152</v>
      </c>
      <c r="D5" s="259" t="s">
        <v>137</v>
      </c>
      <c r="E5" s="332"/>
      <c r="F5" s="330"/>
    </row>
    <row r="6" spans="1:8">
      <c r="A6" s="218" t="s">
        <v>168</v>
      </c>
      <c r="B6" s="257" t="s">
        <v>169</v>
      </c>
      <c r="C6" s="261">
        <v>79356.796875</v>
      </c>
      <c r="D6" s="261">
        <v>50.61</v>
      </c>
      <c r="E6" s="270">
        <f>D6/C6*100-100</f>
        <v>-99.936224744454194</v>
      </c>
      <c r="F6" s="265">
        <f>D6/D$101*100</f>
        <v>5.9748039911646273E-6</v>
      </c>
      <c r="H6" s="182"/>
    </row>
    <row r="7" spans="1:8" ht="30">
      <c r="A7" s="218" t="s">
        <v>325</v>
      </c>
      <c r="B7" s="257" t="s">
        <v>326</v>
      </c>
      <c r="C7" s="261">
        <v>636085.55489373812</v>
      </c>
      <c r="D7" s="261">
        <v>729663.53073425277</v>
      </c>
      <c r="E7" s="270">
        <f t="shared" ref="E7:E70" si="0">D7/C7*100-100</f>
        <v>14.71153921364359</v>
      </c>
      <c r="F7" s="265">
        <f t="shared" ref="F7:F70" si="1">D7/D$101*100</f>
        <v>8.6141011176413484E-2</v>
      </c>
      <c r="H7" s="182"/>
    </row>
    <row r="8" spans="1:8" ht="45">
      <c r="A8" s="218" t="s">
        <v>170</v>
      </c>
      <c r="B8" s="257" t="s">
        <v>171</v>
      </c>
      <c r="C8" s="261">
        <v>1053384.9321328478</v>
      </c>
      <c r="D8" s="261">
        <v>385244.07794519054</v>
      </c>
      <c r="E8" s="270">
        <f t="shared" si="0"/>
        <v>-63.42798665582152</v>
      </c>
      <c r="F8" s="265">
        <f t="shared" si="1"/>
        <v>4.5480297460570265E-2</v>
      </c>
      <c r="H8" s="182"/>
    </row>
    <row r="9" spans="1:8" ht="30">
      <c r="A9" s="218" t="s">
        <v>172</v>
      </c>
      <c r="B9" s="257" t="s">
        <v>173</v>
      </c>
      <c r="C9" s="261">
        <v>36733.145525878899</v>
      </c>
      <c r="D9" s="261">
        <v>42041.779791503912</v>
      </c>
      <c r="E9" s="270">
        <f t="shared" si="0"/>
        <v>14.451891308586752</v>
      </c>
      <c r="F9" s="265">
        <f t="shared" si="1"/>
        <v>4.963275907803634E-3</v>
      </c>
      <c r="H9" s="182"/>
    </row>
    <row r="10" spans="1:8" ht="30">
      <c r="A10" s="218" t="s">
        <v>327</v>
      </c>
      <c r="B10" s="257" t="s">
        <v>328</v>
      </c>
      <c r="C10" s="261">
        <v>45256.65055200192</v>
      </c>
      <c r="D10" s="261">
        <v>24566.911928344722</v>
      </c>
      <c r="E10" s="270">
        <f t="shared" si="0"/>
        <v>-45.716460169503179</v>
      </c>
      <c r="F10" s="265">
        <f t="shared" si="1"/>
        <v>2.9002664184956321E-3</v>
      </c>
      <c r="H10" s="182"/>
    </row>
    <row r="11" spans="1:8">
      <c r="A11" s="218" t="s">
        <v>174</v>
      </c>
      <c r="B11" s="257" t="s">
        <v>175</v>
      </c>
      <c r="C11" s="261">
        <v>13855541.213913614</v>
      </c>
      <c r="D11" s="261">
        <v>18859819.974860813</v>
      </c>
      <c r="E11" s="270">
        <f t="shared" si="0"/>
        <v>36.117526437162525</v>
      </c>
      <c r="F11" s="265">
        <f t="shared" si="1"/>
        <v>2.2265111175349683</v>
      </c>
      <c r="H11" s="182"/>
    </row>
    <row r="12" spans="1:8" ht="30">
      <c r="A12" s="218" t="s">
        <v>176</v>
      </c>
      <c r="B12" s="257" t="s">
        <v>177</v>
      </c>
      <c r="C12" s="261">
        <v>8028910.3107403135</v>
      </c>
      <c r="D12" s="261">
        <v>8938591.3529383689</v>
      </c>
      <c r="E12" s="270">
        <f t="shared" si="0"/>
        <v>11.330068552156703</v>
      </c>
      <c r="F12" s="265">
        <f t="shared" si="1"/>
        <v>1.0552525447722938</v>
      </c>
      <c r="H12" s="182"/>
    </row>
    <row r="13" spans="1:8">
      <c r="A13" s="218" t="s">
        <v>178</v>
      </c>
      <c r="B13" s="257" t="s">
        <v>179</v>
      </c>
      <c r="C13" s="261">
        <v>5475938.5016404791</v>
      </c>
      <c r="D13" s="261">
        <v>5325743.6110962853</v>
      </c>
      <c r="E13" s="270">
        <f t="shared" si="0"/>
        <v>-2.742815510057298</v>
      </c>
      <c r="F13" s="265">
        <f t="shared" si="1"/>
        <v>0.62873491767432521</v>
      </c>
      <c r="H13" s="182"/>
    </row>
    <row r="14" spans="1:8">
      <c r="A14" s="218" t="s">
        <v>180</v>
      </c>
      <c r="B14" s="257" t="s">
        <v>41</v>
      </c>
      <c r="C14" s="261">
        <v>43354638.752127528</v>
      </c>
      <c r="D14" s="261">
        <v>44162081.563343629</v>
      </c>
      <c r="E14" s="270">
        <f t="shared" si="0"/>
        <v>1.8624138833966697</v>
      </c>
      <c r="F14" s="265">
        <f t="shared" si="1"/>
        <v>5.213589827757426</v>
      </c>
      <c r="H14" s="182"/>
    </row>
    <row r="15" spans="1:8" ht="30">
      <c r="A15" s="218" t="s">
        <v>181</v>
      </c>
      <c r="B15" s="257" t="s">
        <v>182</v>
      </c>
      <c r="C15" s="261">
        <v>1769046.631520675</v>
      </c>
      <c r="D15" s="261">
        <v>1968258.9801685764</v>
      </c>
      <c r="E15" s="270">
        <f t="shared" si="0"/>
        <v>11.261000422394645</v>
      </c>
      <c r="F15" s="265">
        <f t="shared" si="1"/>
        <v>0.23236438668952439</v>
      </c>
      <c r="H15" s="182"/>
    </row>
    <row r="16" spans="1:8" ht="45">
      <c r="A16" s="218" t="s">
        <v>183</v>
      </c>
      <c r="B16" s="257" t="s">
        <v>184</v>
      </c>
      <c r="C16" s="261">
        <v>3879782.2887401762</v>
      </c>
      <c r="D16" s="261">
        <v>5054202.9623874035</v>
      </c>
      <c r="E16" s="270">
        <f t="shared" si="0"/>
        <v>30.270272562860214</v>
      </c>
      <c r="F16" s="265">
        <f t="shared" si="1"/>
        <v>0.59667796940976758</v>
      </c>
      <c r="H16" s="182"/>
    </row>
    <row r="17" spans="1:8" ht="30">
      <c r="A17" s="218" t="s">
        <v>185</v>
      </c>
      <c r="B17" s="257" t="s">
        <v>186</v>
      </c>
      <c r="C17" s="261">
        <v>360613.9415396197</v>
      </c>
      <c r="D17" s="261">
        <v>399436.89454582223</v>
      </c>
      <c r="E17" s="270">
        <f t="shared" si="0"/>
        <v>10.765793701832564</v>
      </c>
      <c r="F17" s="265">
        <f t="shared" si="1"/>
        <v>4.7155841765476846E-2</v>
      </c>
      <c r="H17" s="182"/>
    </row>
    <row r="18" spans="1:8" ht="30">
      <c r="A18" s="218" t="s">
        <v>187</v>
      </c>
      <c r="B18" s="257" t="s">
        <v>188</v>
      </c>
      <c r="C18" s="261">
        <v>76311.11940536504</v>
      </c>
      <c r="D18" s="261">
        <v>96396.207825073172</v>
      </c>
      <c r="E18" s="270">
        <f t="shared" si="0"/>
        <v>26.320002348564756</v>
      </c>
      <c r="F18" s="265">
        <f t="shared" si="1"/>
        <v>1.1380131342548548E-2</v>
      </c>
      <c r="H18" s="182"/>
    </row>
    <row r="19" spans="1:8" ht="45">
      <c r="A19" s="218" t="s">
        <v>189</v>
      </c>
      <c r="B19" s="257" t="s">
        <v>190</v>
      </c>
      <c r="C19" s="261">
        <v>3176837.7520790361</v>
      </c>
      <c r="D19" s="261">
        <v>2737456.8278508442</v>
      </c>
      <c r="E19" s="270">
        <f t="shared" si="0"/>
        <v>-13.830763750545501</v>
      </c>
      <c r="F19" s="265">
        <f t="shared" si="1"/>
        <v>0.3231726532441036</v>
      </c>
      <c r="H19" s="182"/>
    </row>
    <row r="20" spans="1:8" ht="30">
      <c r="A20" s="218" t="s">
        <v>329</v>
      </c>
      <c r="B20" s="257" t="s">
        <v>330</v>
      </c>
      <c r="C20" s="261">
        <v>5045.6968281249992</v>
      </c>
      <c r="D20" s="261">
        <v>9221.1661406250005</v>
      </c>
      <c r="E20" s="270">
        <f t="shared" si="0"/>
        <v>82.753075635176884</v>
      </c>
      <c r="F20" s="265">
        <f t="shared" si="1"/>
        <v>1.0886121371309696E-3</v>
      </c>
      <c r="H20" s="182"/>
    </row>
    <row r="21" spans="1:8">
      <c r="A21" s="218" t="s">
        <v>191</v>
      </c>
      <c r="B21" s="257" t="s">
        <v>192</v>
      </c>
      <c r="C21" s="261">
        <v>3628031.4796867231</v>
      </c>
      <c r="D21" s="261">
        <v>4940072.7287637079</v>
      </c>
      <c r="E21" s="270">
        <f t="shared" si="0"/>
        <v>36.163998477496079</v>
      </c>
      <c r="F21" s="265">
        <f t="shared" si="1"/>
        <v>0.58320423348075345</v>
      </c>
      <c r="H21" s="182"/>
    </row>
    <row r="22" spans="1:8">
      <c r="A22" s="218" t="s">
        <v>309</v>
      </c>
      <c r="B22" s="257" t="s">
        <v>310</v>
      </c>
      <c r="C22" s="261">
        <v>1550725.113542547</v>
      </c>
      <c r="D22" s="261">
        <v>1342005.4782484272</v>
      </c>
      <c r="E22" s="270">
        <f t="shared" si="0"/>
        <v>-13.459486370044743</v>
      </c>
      <c r="F22" s="265">
        <f t="shared" si="1"/>
        <v>0.15843152909708549</v>
      </c>
      <c r="H22" s="182"/>
    </row>
    <row r="23" spans="1:8" ht="30">
      <c r="A23" s="218" t="s">
        <v>193</v>
      </c>
      <c r="B23" s="257" t="s">
        <v>194</v>
      </c>
      <c r="C23" s="261">
        <v>4999269.6095734993</v>
      </c>
      <c r="D23" s="261">
        <v>4991129.26229461</v>
      </c>
      <c r="E23" s="270">
        <f t="shared" si="0"/>
        <v>-0.16283073157927674</v>
      </c>
      <c r="F23" s="265">
        <f t="shared" si="1"/>
        <v>0.58923175334472233</v>
      </c>
      <c r="H23" s="182"/>
    </row>
    <row r="24" spans="1:8" ht="30">
      <c r="A24" s="218" t="s">
        <v>195</v>
      </c>
      <c r="B24" s="257" t="s">
        <v>196</v>
      </c>
      <c r="C24" s="261">
        <v>972169.05586421234</v>
      </c>
      <c r="D24" s="261">
        <v>905330.06537695217</v>
      </c>
      <c r="E24" s="270">
        <f t="shared" si="0"/>
        <v>-6.8752435683980337</v>
      </c>
      <c r="F24" s="265">
        <f t="shared" si="1"/>
        <v>0.10687946429432023</v>
      </c>
      <c r="H24" s="182"/>
    </row>
    <row r="25" spans="1:8">
      <c r="A25" s="218" t="s">
        <v>197</v>
      </c>
      <c r="B25" s="257" t="s">
        <v>198</v>
      </c>
      <c r="C25" s="261">
        <v>5546831.4083735915</v>
      </c>
      <c r="D25" s="261">
        <v>6681353.802998743</v>
      </c>
      <c r="E25" s="270">
        <f t="shared" si="0"/>
        <v>20.453522220135568</v>
      </c>
      <c r="F25" s="265">
        <f t="shared" si="1"/>
        <v>0.78877256211301816</v>
      </c>
      <c r="H25" s="182"/>
    </row>
    <row r="26" spans="1:8">
      <c r="A26" s="218" t="s">
        <v>199</v>
      </c>
      <c r="B26" s="257" t="s">
        <v>200</v>
      </c>
      <c r="C26" s="261">
        <v>228071.51830833434</v>
      </c>
      <c r="D26" s="261">
        <v>339076.16174009757</v>
      </c>
      <c r="E26" s="270">
        <f t="shared" si="0"/>
        <v>48.670980162325151</v>
      </c>
      <c r="F26" s="265">
        <f t="shared" si="1"/>
        <v>4.0029907221369641E-2</v>
      </c>
      <c r="H26" s="182"/>
    </row>
    <row r="27" spans="1:8" ht="30">
      <c r="A27" s="218" t="s">
        <v>201</v>
      </c>
      <c r="B27" s="257" t="s">
        <v>202</v>
      </c>
      <c r="C27" s="261">
        <v>17259311.769332465</v>
      </c>
      <c r="D27" s="261">
        <v>17400951.910329781</v>
      </c>
      <c r="E27" s="270">
        <f t="shared" si="0"/>
        <v>0.82065926434560765</v>
      </c>
      <c r="F27" s="265">
        <f t="shared" si="1"/>
        <v>2.0542832824323676</v>
      </c>
      <c r="H27" s="182"/>
    </row>
    <row r="28" spans="1:8">
      <c r="A28" s="218" t="s">
        <v>331</v>
      </c>
      <c r="B28" s="257" t="s">
        <v>332</v>
      </c>
      <c r="C28" s="261">
        <v>2700426.196186645</v>
      </c>
      <c r="D28" s="261">
        <v>3188488.5986095588</v>
      </c>
      <c r="E28" s="270">
        <f t="shared" si="0"/>
        <v>18.073532359896433</v>
      </c>
      <c r="F28" s="265">
        <f t="shared" si="1"/>
        <v>0.37641956934904763</v>
      </c>
      <c r="H28" s="182"/>
    </row>
    <row r="29" spans="1:8" ht="30">
      <c r="A29" s="218" t="s">
        <v>203</v>
      </c>
      <c r="B29" s="257" t="s">
        <v>204</v>
      </c>
      <c r="C29" s="261">
        <v>6390839.2856727671</v>
      </c>
      <c r="D29" s="261">
        <v>7872036.2052165056</v>
      </c>
      <c r="E29" s="270">
        <f t="shared" si="0"/>
        <v>23.176876359015068</v>
      </c>
      <c r="F29" s="265">
        <f t="shared" si="1"/>
        <v>0.92933952455087965</v>
      </c>
      <c r="H29" s="182"/>
    </row>
    <row r="30" spans="1:8">
      <c r="A30" s="218" t="s">
        <v>205</v>
      </c>
      <c r="B30" s="257" t="s">
        <v>206</v>
      </c>
      <c r="C30" s="261">
        <v>1868260.7795157339</v>
      </c>
      <c r="D30" s="261">
        <v>2448031.8012122838</v>
      </c>
      <c r="E30" s="270">
        <f t="shared" si="0"/>
        <v>31.032660325226658</v>
      </c>
      <c r="F30" s="265">
        <f t="shared" si="1"/>
        <v>0.28900435045210598</v>
      </c>
      <c r="H30" s="182"/>
    </row>
    <row r="31" spans="1:8" ht="45">
      <c r="A31" s="218" t="s">
        <v>207</v>
      </c>
      <c r="B31" s="257" t="s">
        <v>208</v>
      </c>
      <c r="C31" s="261">
        <v>230096310.73832476</v>
      </c>
      <c r="D31" s="261">
        <v>243251062.40811184</v>
      </c>
      <c r="E31" s="270">
        <f t="shared" si="0"/>
        <v>5.7170632712782776</v>
      </c>
      <c r="F31" s="265">
        <f t="shared" si="1"/>
        <v>28.717198548330813</v>
      </c>
      <c r="H31" s="182"/>
    </row>
    <row r="32" spans="1:8" ht="60">
      <c r="A32" s="218" t="s">
        <v>209</v>
      </c>
      <c r="B32" s="257" t="s">
        <v>210</v>
      </c>
      <c r="C32" s="261">
        <v>3643972.0249748197</v>
      </c>
      <c r="D32" s="261">
        <v>3908715.7791889161</v>
      </c>
      <c r="E32" s="270">
        <f t="shared" si="0"/>
        <v>7.2652521040121201</v>
      </c>
      <c r="F32" s="265">
        <f t="shared" si="1"/>
        <v>0.46144656466757739</v>
      </c>
      <c r="H32" s="182"/>
    </row>
    <row r="33" spans="1:8">
      <c r="A33" s="218" t="s">
        <v>211</v>
      </c>
      <c r="B33" s="257" t="s">
        <v>212</v>
      </c>
      <c r="C33" s="261">
        <v>7088478.1895446656</v>
      </c>
      <c r="D33" s="261">
        <v>7284564.1117836945</v>
      </c>
      <c r="E33" s="270">
        <f t="shared" si="0"/>
        <v>2.7662626165408994</v>
      </c>
      <c r="F33" s="265">
        <f t="shared" si="1"/>
        <v>0.85998503712665131</v>
      </c>
      <c r="H33" s="182"/>
    </row>
    <row r="34" spans="1:8">
      <c r="A34" s="218" t="s">
        <v>213</v>
      </c>
      <c r="B34" s="257" t="s">
        <v>43</v>
      </c>
      <c r="C34" s="261">
        <v>26972878.653569829</v>
      </c>
      <c r="D34" s="261">
        <v>26474290.969167609</v>
      </c>
      <c r="E34" s="270">
        <f t="shared" si="0"/>
        <v>-1.8484778388169332</v>
      </c>
      <c r="F34" s="265">
        <f t="shared" si="1"/>
        <v>3.1254435752980889</v>
      </c>
      <c r="H34" s="182"/>
    </row>
    <row r="35" spans="1:8">
      <c r="A35" s="218" t="s">
        <v>339</v>
      </c>
      <c r="B35" s="257" t="s">
        <v>47</v>
      </c>
      <c r="C35" s="261">
        <v>606963.92604892026</v>
      </c>
      <c r="D35" s="261">
        <v>152176.52164068609</v>
      </c>
      <c r="E35" s="270">
        <f t="shared" si="0"/>
        <v>-74.928242831284678</v>
      </c>
      <c r="F35" s="265">
        <f t="shared" si="1"/>
        <v>1.7965320862681714E-2</v>
      </c>
      <c r="H35" s="182"/>
    </row>
    <row r="36" spans="1:8" ht="60">
      <c r="A36" s="218" t="s">
        <v>214</v>
      </c>
      <c r="B36" s="257" t="s">
        <v>215</v>
      </c>
      <c r="C36" s="261">
        <v>6107574.7830282766</v>
      </c>
      <c r="D36" s="261">
        <v>6518862.7553270096</v>
      </c>
      <c r="E36" s="270">
        <f t="shared" si="0"/>
        <v>6.7340636326159995</v>
      </c>
      <c r="F36" s="265">
        <f t="shared" si="1"/>
        <v>0.76958955163766563</v>
      </c>
      <c r="H36" s="182"/>
    </row>
    <row r="37" spans="1:8" ht="30">
      <c r="A37" s="218" t="s">
        <v>216</v>
      </c>
      <c r="B37" s="257" t="s">
        <v>217</v>
      </c>
      <c r="C37" s="261">
        <v>9402959.989819089</v>
      </c>
      <c r="D37" s="261">
        <v>9793482.8649595231</v>
      </c>
      <c r="E37" s="270">
        <f t="shared" si="0"/>
        <v>4.1531908629119698</v>
      </c>
      <c r="F37" s="265">
        <f t="shared" si="1"/>
        <v>1.1561774453460294</v>
      </c>
      <c r="H37" s="182"/>
    </row>
    <row r="38" spans="1:8" ht="75">
      <c r="A38" s="218" t="s">
        <v>218</v>
      </c>
      <c r="B38" s="257" t="s">
        <v>219</v>
      </c>
      <c r="C38" s="261">
        <v>5875353.7493476644</v>
      </c>
      <c r="D38" s="261">
        <v>6019031.1094342684</v>
      </c>
      <c r="E38" s="270">
        <f t="shared" si="0"/>
        <v>2.4454248410584114</v>
      </c>
      <c r="F38" s="265">
        <f t="shared" si="1"/>
        <v>0.71058152727903423</v>
      </c>
      <c r="H38" s="182"/>
    </row>
    <row r="39" spans="1:8" ht="30">
      <c r="A39" s="218" t="s">
        <v>220</v>
      </c>
      <c r="B39" s="257" t="s">
        <v>221</v>
      </c>
      <c r="C39" s="261">
        <v>2130560.7631085748</v>
      </c>
      <c r="D39" s="261">
        <v>2496042.2333616414</v>
      </c>
      <c r="E39" s="270">
        <f t="shared" si="0"/>
        <v>17.154238291698107</v>
      </c>
      <c r="F39" s="265">
        <f t="shared" si="1"/>
        <v>0.29467226038341443</v>
      </c>
      <c r="H39" s="182"/>
    </row>
    <row r="40" spans="1:8" ht="45">
      <c r="A40" s="218" t="s">
        <v>340</v>
      </c>
      <c r="B40" s="257" t="s">
        <v>341</v>
      </c>
      <c r="C40" s="261">
        <v>875661.1883895268</v>
      </c>
      <c r="D40" s="261">
        <v>442932.693517084</v>
      </c>
      <c r="E40" s="270">
        <f t="shared" si="0"/>
        <v>-49.417343215621543</v>
      </c>
      <c r="F40" s="265">
        <f t="shared" si="1"/>
        <v>5.2290773069416562E-2</v>
      </c>
      <c r="H40" s="182"/>
    </row>
    <row r="41" spans="1:8">
      <c r="A41" s="218" t="s">
        <v>222</v>
      </c>
      <c r="B41" s="257" t="s">
        <v>223</v>
      </c>
      <c r="C41" s="261">
        <v>223886.20529840063</v>
      </c>
      <c r="D41" s="261">
        <v>305837.96068330418</v>
      </c>
      <c r="E41" s="270">
        <f t="shared" si="0"/>
        <v>36.604200457851505</v>
      </c>
      <c r="F41" s="265">
        <f t="shared" si="1"/>
        <v>3.6105944835808257E-2</v>
      </c>
      <c r="H41" s="182"/>
    </row>
    <row r="42" spans="1:8">
      <c r="A42" s="218" t="s">
        <v>224</v>
      </c>
      <c r="B42" s="257" t="s">
        <v>225</v>
      </c>
      <c r="C42" s="261">
        <v>7616475.0044550421</v>
      </c>
      <c r="D42" s="261">
        <v>8970725.9993355814</v>
      </c>
      <c r="E42" s="270">
        <f t="shared" si="0"/>
        <v>17.780548010574563</v>
      </c>
      <c r="F42" s="265">
        <f t="shared" si="1"/>
        <v>1.0590462261306959</v>
      </c>
      <c r="H42" s="182"/>
    </row>
    <row r="43" spans="1:8">
      <c r="A43" s="218" t="s">
        <v>226</v>
      </c>
      <c r="B43" s="257" t="s">
        <v>227</v>
      </c>
      <c r="C43" s="261">
        <v>31156561.967449661</v>
      </c>
      <c r="D43" s="261">
        <v>31925500.109398708</v>
      </c>
      <c r="E43" s="270">
        <f t="shared" si="0"/>
        <v>2.4679813605634138</v>
      </c>
      <c r="F43" s="265">
        <f t="shared" si="1"/>
        <v>3.7689904262707401</v>
      </c>
      <c r="H43" s="182"/>
    </row>
    <row r="44" spans="1:8">
      <c r="A44" s="218" t="s">
        <v>228</v>
      </c>
      <c r="B44" s="257" t="s">
        <v>54</v>
      </c>
      <c r="C44" s="261">
        <v>10544966.673170689</v>
      </c>
      <c r="D44" s="261">
        <v>11597660.319396233</v>
      </c>
      <c r="E44" s="270">
        <f t="shared" si="0"/>
        <v>9.9829015951647051</v>
      </c>
      <c r="F44" s="265">
        <f t="shared" si="1"/>
        <v>1.3691710564019015</v>
      </c>
      <c r="H44" s="182"/>
    </row>
    <row r="45" spans="1:8" ht="30">
      <c r="A45" s="218" t="s">
        <v>229</v>
      </c>
      <c r="B45" s="257" t="s">
        <v>230</v>
      </c>
      <c r="C45" s="261">
        <v>50510.54927014729</v>
      </c>
      <c r="D45" s="261">
        <v>51771.159044918029</v>
      </c>
      <c r="E45" s="270">
        <f t="shared" si="0"/>
        <v>2.4957356294594604</v>
      </c>
      <c r="F45" s="265">
        <f t="shared" si="1"/>
        <v>6.1118855500651038E-3</v>
      </c>
      <c r="H45" s="182"/>
    </row>
    <row r="46" spans="1:8" ht="45">
      <c r="A46" s="218" t="s">
        <v>231</v>
      </c>
      <c r="B46" s="257" t="s">
        <v>232</v>
      </c>
      <c r="C46" s="261">
        <v>354214.34978934034</v>
      </c>
      <c r="D46" s="261">
        <v>404777.22636437055</v>
      </c>
      <c r="E46" s="270">
        <f t="shared" si="0"/>
        <v>14.274655051411983</v>
      </c>
      <c r="F46" s="265">
        <f t="shared" si="1"/>
        <v>4.7786298905638978E-2</v>
      </c>
      <c r="H46" s="182"/>
    </row>
    <row r="47" spans="1:8">
      <c r="A47" s="218" t="s">
        <v>333</v>
      </c>
      <c r="B47" s="257" t="s">
        <v>334</v>
      </c>
      <c r="C47" s="261">
        <v>0.78163000488281298</v>
      </c>
      <c r="D47" s="261">
        <v>0</v>
      </c>
      <c r="E47" s="270">
        <f t="shared" si="0"/>
        <v>-100</v>
      </c>
      <c r="F47" s="265">
        <f t="shared" si="1"/>
        <v>0</v>
      </c>
      <c r="H47" s="182"/>
    </row>
    <row r="48" spans="1:8">
      <c r="A48" s="218" t="s">
        <v>233</v>
      </c>
      <c r="B48" s="257" t="s">
        <v>234</v>
      </c>
      <c r="C48" s="261">
        <v>2084914.1846991356</v>
      </c>
      <c r="D48" s="261">
        <v>2032431.6588766172</v>
      </c>
      <c r="E48" s="270">
        <f t="shared" si="0"/>
        <v>-2.5172511275370226</v>
      </c>
      <c r="F48" s="265">
        <f t="shared" si="1"/>
        <v>0.2399403435531586</v>
      </c>
      <c r="H48" s="182"/>
    </row>
    <row r="49" spans="1:8">
      <c r="A49" s="218" t="s">
        <v>342</v>
      </c>
      <c r="B49" s="257" t="s">
        <v>343</v>
      </c>
      <c r="C49" s="261">
        <v>2068.3640830154413</v>
      </c>
      <c r="D49" s="261">
        <v>2365.1328682022072</v>
      </c>
      <c r="E49" s="270">
        <f t="shared" si="0"/>
        <v>14.34799548221271</v>
      </c>
      <c r="F49" s="265">
        <f t="shared" si="1"/>
        <v>2.7921765067317111E-4</v>
      </c>
      <c r="H49" s="182"/>
    </row>
    <row r="50" spans="1:8" ht="30">
      <c r="A50" s="218" t="s">
        <v>235</v>
      </c>
      <c r="B50" s="257" t="s">
        <v>236</v>
      </c>
      <c r="C50" s="261">
        <v>2930.5780580177302</v>
      </c>
      <c r="D50" s="261">
        <v>2304.866529273987</v>
      </c>
      <c r="E50" s="270">
        <f t="shared" si="0"/>
        <v>-21.351129925779219</v>
      </c>
      <c r="F50" s="265">
        <f t="shared" si="1"/>
        <v>2.7210285987370043E-4</v>
      </c>
      <c r="H50" s="182"/>
    </row>
    <row r="51" spans="1:8" ht="45">
      <c r="A51" s="218" t="s">
        <v>344</v>
      </c>
      <c r="B51" s="257" t="s">
        <v>345</v>
      </c>
      <c r="C51" s="261">
        <v>19860.066186401364</v>
      </c>
      <c r="D51" s="261">
        <v>17702.985737121584</v>
      </c>
      <c r="E51" s="270">
        <f t="shared" si="0"/>
        <v>-10.861396075088521</v>
      </c>
      <c r="F51" s="265">
        <f t="shared" si="1"/>
        <v>2.0899401272018278E-3</v>
      </c>
      <c r="H51" s="182"/>
    </row>
    <row r="52" spans="1:8" ht="30">
      <c r="A52" s="218" t="s">
        <v>237</v>
      </c>
      <c r="B52" s="257" t="s">
        <v>238</v>
      </c>
      <c r="C52" s="261">
        <v>9902441.1777173541</v>
      </c>
      <c r="D52" s="261">
        <v>10348785.71547606</v>
      </c>
      <c r="E52" s="270">
        <f t="shared" si="0"/>
        <v>4.5074192287360262</v>
      </c>
      <c r="F52" s="265">
        <f t="shared" si="1"/>
        <v>1.2217341670921527</v>
      </c>
      <c r="H52" s="182"/>
    </row>
    <row r="53" spans="1:8" ht="45">
      <c r="A53" s="218" t="s">
        <v>239</v>
      </c>
      <c r="B53" s="257" t="s">
        <v>240</v>
      </c>
      <c r="C53" s="261">
        <v>1229953.9680574336</v>
      </c>
      <c r="D53" s="261">
        <v>1257474.5882712509</v>
      </c>
      <c r="E53" s="270">
        <f t="shared" si="0"/>
        <v>2.2375325360576568</v>
      </c>
      <c r="F53" s="265">
        <f t="shared" si="1"/>
        <v>0.14845216733434433</v>
      </c>
      <c r="H53" s="182"/>
    </row>
    <row r="54" spans="1:8">
      <c r="A54" s="218" t="s">
        <v>335</v>
      </c>
      <c r="B54" s="257" t="s">
        <v>336</v>
      </c>
      <c r="C54" s="261">
        <v>124175.48559313967</v>
      </c>
      <c r="D54" s="261">
        <v>128778.65877025219</v>
      </c>
      <c r="E54" s="270">
        <f t="shared" si="0"/>
        <v>3.7069902768045466</v>
      </c>
      <c r="F54" s="265">
        <f t="shared" si="1"/>
        <v>1.5203067464875132E-2</v>
      </c>
      <c r="H54" s="182"/>
    </row>
    <row r="55" spans="1:8" ht="30">
      <c r="A55" s="218" t="s">
        <v>241</v>
      </c>
      <c r="B55" s="257" t="s">
        <v>242</v>
      </c>
      <c r="C55" s="261">
        <v>168650.30184580796</v>
      </c>
      <c r="D55" s="261">
        <v>230640.92663883755</v>
      </c>
      <c r="E55" s="270">
        <f t="shared" si="0"/>
        <v>36.756901182249777</v>
      </c>
      <c r="F55" s="265">
        <f t="shared" si="1"/>
        <v>2.7228498893650161E-2</v>
      </c>
      <c r="H55" s="182"/>
    </row>
    <row r="56" spans="1:8">
      <c r="A56" s="218" t="s">
        <v>243</v>
      </c>
      <c r="B56" s="257" t="s">
        <v>244</v>
      </c>
      <c r="C56" s="261">
        <v>5411130.1512920083</v>
      </c>
      <c r="D56" s="261">
        <v>6251704.9876743639</v>
      </c>
      <c r="E56" s="270">
        <f t="shared" si="0"/>
        <v>15.534182562244453</v>
      </c>
      <c r="F56" s="265">
        <f t="shared" si="1"/>
        <v>0.73805002789845087</v>
      </c>
      <c r="H56" s="182"/>
    </row>
    <row r="57" spans="1:8" ht="30">
      <c r="A57" s="218" t="s">
        <v>245</v>
      </c>
      <c r="B57" s="257" t="s">
        <v>246</v>
      </c>
      <c r="C57" s="261">
        <v>2102448.0063127107</v>
      </c>
      <c r="D57" s="261">
        <v>3228975.9351299824</v>
      </c>
      <c r="E57" s="270">
        <f t="shared" si="0"/>
        <v>53.581725942083352</v>
      </c>
      <c r="F57" s="265">
        <f t="shared" si="1"/>
        <v>0.38119933421436775</v>
      </c>
      <c r="H57" s="182"/>
    </row>
    <row r="58" spans="1:8" ht="30">
      <c r="A58" s="218" t="s">
        <v>247</v>
      </c>
      <c r="B58" s="257" t="s">
        <v>248</v>
      </c>
      <c r="C58" s="261">
        <v>1764419.4089212946</v>
      </c>
      <c r="D58" s="261">
        <v>1725466.1770389341</v>
      </c>
      <c r="E58" s="270">
        <f t="shared" si="0"/>
        <v>-2.2077081948545896</v>
      </c>
      <c r="F58" s="265">
        <f t="shared" si="1"/>
        <v>0.20370128830649661</v>
      </c>
      <c r="H58" s="182"/>
    </row>
    <row r="59" spans="1:8">
      <c r="A59" s="218" t="s">
        <v>249</v>
      </c>
      <c r="B59" s="257" t="s">
        <v>250</v>
      </c>
      <c r="C59" s="261">
        <v>8485236.1467765663</v>
      </c>
      <c r="D59" s="261">
        <v>9557168.2629042212</v>
      </c>
      <c r="E59" s="270">
        <f t="shared" si="0"/>
        <v>12.632908472852208</v>
      </c>
      <c r="F59" s="265">
        <f t="shared" si="1"/>
        <v>1.1282791361673987</v>
      </c>
      <c r="H59" s="182"/>
    </row>
    <row r="60" spans="1:8" ht="45">
      <c r="A60" s="218" t="s">
        <v>251</v>
      </c>
      <c r="B60" s="257" t="s">
        <v>252</v>
      </c>
      <c r="C60" s="261">
        <v>800479.40566474467</v>
      </c>
      <c r="D60" s="261">
        <v>947471.39907997171</v>
      </c>
      <c r="E60" s="270">
        <f t="shared" si="0"/>
        <v>18.362995022109274</v>
      </c>
      <c r="F60" s="265">
        <f t="shared" si="1"/>
        <v>0.11185449311869884</v>
      </c>
      <c r="H60" s="182"/>
    </row>
    <row r="61" spans="1:8">
      <c r="A61" s="218" t="s">
        <v>253</v>
      </c>
      <c r="B61" s="257" t="s">
        <v>254</v>
      </c>
      <c r="C61" s="261">
        <v>215432.24217985559</v>
      </c>
      <c r="D61" s="261">
        <v>232290.00852695818</v>
      </c>
      <c r="E61" s="270">
        <f t="shared" si="0"/>
        <v>7.8250897713949144</v>
      </c>
      <c r="F61" s="265">
        <f t="shared" si="1"/>
        <v>2.7423182573691661E-2</v>
      </c>
      <c r="H61" s="182"/>
    </row>
    <row r="62" spans="1:8" ht="30">
      <c r="A62" s="218" t="s">
        <v>311</v>
      </c>
      <c r="B62" s="257" t="s">
        <v>312</v>
      </c>
      <c r="C62" s="261">
        <v>502022.67065467802</v>
      </c>
      <c r="D62" s="261">
        <v>487249.73117723683</v>
      </c>
      <c r="E62" s="270">
        <f t="shared" si="0"/>
        <v>-2.9426837354129987</v>
      </c>
      <c r="F62" s="265">
        <f t="shared" si="1"/>
        <v>5.7522656363004271E-2</v>
      </c>
      <c r="H62" s="182"/>
    </row>
    <row r="63" spans="1:8" ht="45">
      <c r="A63" s="218" t="s">
        <v>313</v>
      </c>
      <c r="B63" s="257" t="s">
        <v>314</v>
      </c>
      <c r="C63" s="261">
        <v>609470.68641119159</v>
      </c>
      <c r="D63" s="261">
        <v>584279.92319222889</v>
      </c>
      <c r="E63" s="270">
        <f t="shared" si="0"/>
        <v>-4.1332198218254064</v>
      </c>
      <c r="F63" s="265">
        <f t="shared" si="1"/>
        <v>6.8977633215694348E-2</v>
      </c>
      <c r="H63" s="182"/>
    </row>
    <row r="64" spans="1:8">
      <c r="A64" s="218" t="s">
        <v>315</v>
      </c>
      <c r="B64" s="257" t="s">
        <v>316</v>
      </c>
      <c r="C64" s="261">
        <v>946969.62773193454</v>
      </c>
      <c r="D64" s="261">
        <v>1003738.9620140838</v>
      </c>
      <c r="E64" s="270">
        <f t="shared" si="0"/>
        <v>5.9948421385082895</v>
      </c>
      <c r="F64" s="265">
        <f t="shared" si="1"/>
        <v>0.11849720522286482</v>
      </c>
      <c r="H64" s="182"/>
    </row>
    <row r="65" spans="1:8" ht="30">
      <c r="A65" s="218" t="s">
        <v>255</v>
      </c>
      <c r="B65" s="257" t="s">
        <v>256</v>
      </c>
      <c r="C65" s="261">
        <v>993362.54271008051</v>
      </c>
      <c r="D65" s="261">
        <v>1194066.2148347222</v>
      </c>
      <c r="E65" s="270">
        <f t="shared" si="0"/>
        <v>20.20447354266895</v>
      </c>
      <c r="F65" s="265">
        <f t="shared" si="1"/>
        <v>0.14096644114027537</v>
      </c>
      <c r="H65" s="182"/>
    </row>
    <row r="66" spans="1:8" ht="30">
      <c r="A66" s="218" t="s">
        <v>257</v>
      </c>
      <c r="B66" s="257" t="s">
        <v>258</v>
      </c>
      <c r="C66" s="261">
        <v>7133413.2849417217</v>
      </c>
      <c r="D66" s="261">
        <v>7585486.5224439781</v>
      </c>
      <c r="E66" s="270">
        <f t="shared" si="0"/>
        <v>6.3374042613871779</v>
      </c>
      <c r="F66" s="265">
        <f t="shared" si="1"/>
        <v>0.89551067277660079</v>
      </c>
      <c r="H66" s="182"/>
    </row>
    <row r="67" spans="1:8" ht="30">
      <c r="A67" s="218" t="s">
        <v>259</v>
      </c>
      <c r="B67" s="257" t="s">
        <v>260</v>
      </c>
      <c r="C67" s="261">
        <v>981629.805530641</v>
      </c>
      <c r="D67" s="261">
        <v>930767.14969944046</v>
      </c>
      <c r="E67" s="270">
        <f t="shared" si="0"/>
        <v>-5.1814498240205324</v>
      </c>
      <c r="F67" s="265">
        <f t="shared" si="1"/>
        <v>0.10988245961013911</v>
      </c>
      <c r="H67" s="182"/>
    </row>
    <row r="68" spans="1:8" ht="30">
      <c r="A68" s="218" t="s">
        <v>261</v>
      </c>
      <c r="B68" s="257" t="s">
        <v>262</v>
      </c>
      <c r="C68" s="261">
        <v>672361.80507184961</v>
      </c>
      <c r="D68" s="261">
        <v>679157.80389025575</v>
      </c>
      <c r="E68" s="270">
        <f t="shared" si="0"/>
        <v>1.0107651516105847</v>
      </c>
      <c r="F68" s="265">
        <f t="shared" si="1"/>
        <v>8.0178517236002833E-2</v>
      </c>
      <c r="H68" s="182"/>
    </row>
    <row r="69" spans="1:8">
      <c r="A69" s="218" t="s">
        <v>263</v>
      </c>
      <c r="B69" s="257" t="s">
        <v>264</v>
      </c>
      <c r="C69" s="261">
        <v>441921.47884307062</v>
      </c>
      <c r="D69" s="261">
        <v>539744.21627322841</v>
      </c>
      <c r="E69" s="270">
        <f t="shared" si="0"/>
        <v>22.135773460537166</v>
      </c>
      <c r="F69" s="265">
        <f t="shared" si="1"/>
        <v>6.3719934748020318E-2</v>
      </c>
      <c r="H69" s="182"/>
    </row>
    <row r="70" spans="1:8" ht="30">
      <c r="A70" s="218" t="s">
        <v>317</v>
      </c>
      <c r="B70" s="257" t="s">
        <v>318</v>
      </c>
      <c r="C70" s="261">
        <v>20150.72862115856</v>
      </c>
      <c r="D70" s="261">
        <v>34723.135359511354</v>
      </c>
      <c r="E70" s="270">
        <f t="shared" si="0"/>
        <v>72.31702144532656</v>
      </c>
      <c r="F70" s="265">
        <f t="shared" si="1"/>
        <v>4.0992674912420082E-3</v>
      </c>
      <c r="H70" s="182"/>
    </row>
    <row r="71" spans="1:8" ht="45">
      <c r="A71" s="218" t="s">
        <v>265</v>
      </c>
      <c r="B71" s="257" t="s">
        <v>266</v>
      </c>
      <c r="C71" s="261">
        <v>7002.7278890113894</v>
      </c>
      <c r="D71" s="261">
        <v>4980.0443032188377</v>
      </c>
      <c r="E71" s="270">
        <f t="shared" ref="E71:E101" si="2">D71/C71*100-100</f>
        <v>-28.884223660418485</v>
      </c>
      <c r="F71" s="265">
        <f t="shared" ref="F71:F101" si="3">D71/D$101*100</f>
        <v>5.8792310964332303E-4</v>
      </c>
      <c r="H71" s="182"/>
    </row>
    <row r="72" spans="1:8" ht="30">
      <c r="A72" s="218" t="s">
        <v>267</v>
      </c>
      <c r="B72" s="257" t="s">
        <v>268</v>
      </c>
      <c r="C72" s="261">
        <v>3267417.6436517825</v>
      </c>
      <c r="D72" s="261">
        <v>2502594.2718767305</v>
      </c>
      <c r="E72" s="270">
        <f t="shared" si="2"/>
        <v>-23.407579170695129</v>
      </c>
      <c r="F72" s="265">
        <f t="shared" si="3"/>
        <v>0.29544576652588073</v>
      </c>
      <c r="H72" s="182"/>
    </row>
    <row r="73" spans="1:8">
      <c r="A73" s="218" t="s">
        <v>269</v>
      </c>
      <c r="B73" s="257" t="s">
        <v>270</v>
      </c>
      <c r="C73" s="261">
        <v>4833011.8735485161</v>
      </c>
      <c r="D73" s="261">
        <v>3891798.4491399801</v>
      </c>
      <c r="E73" s="270">
        <f t="shared" si="2"/>
        <v>-19.474676434375766</v>
      </c>
      <c r="F73" s="265">
        <f t="shared" si="3"/>
        <v>0.45944937575044176</v>
      </c>
      <c r="H73" s="182"/>
    </row>
    <row r="74" spans="1:8">
      <c r="A74" s="218" t="s">
        <v>271</v>
      </c>
      <c r="B74" s="257" t="s">
        <v>272</v>
      </c>
      <c r="C74" s="261">
        <v>5294911.5294824308</v>
      </c>
      <c r="D74" s="261">
        <v>6353505.6392991319</v>
      </c>
      <c r="E74" s="270">
        <f t="shared" si="2"/>
        <v>19.992668506780078</v>
      </c>
      <c r="F74" s="265">
        <f t="shared" si="3"/>
        <v>0.75006818517232599</v>
      </c>
      <c r="H74" s="182"/>
    </row>
    <row r="75" spans="1:8" ht="60">
      <c r="A75" s="218" t="s">
        <v>273</v>
      </c>
      <c r="B75" s="257" t="s">
        <v>274</v>
      </c>
      <c r="C75" s="261">
        <v>3472679.494297076</v>
      </c>
      <c r="D75" s="261">
        <v>1346913.7938103585</v>
      </c>
      <c r="E75" s="270">
        <f t="shared" si="2"/>
        <v>-61.213990636846987</v>
      </c>
      <c r="F75" s="265">
        <f t="shared" si="3"/>
        <v>0.1590109842128595</v>
      </c>
      <c r="H75" s="182"/>
    </row>
    <row r="76" spans="1:8">
      <c r="A76" s="218" t="s">
        <v>275</v>
      </c>
      <c r="B76" s="257" t="s">
        <v>276</v>
      </c>
      <c r="C76" s="261">
        <v>90157407.204531416</v>
      </c>
      <c r="D76" s="261">
        <v>86597435.09792617</v>
      </c>
      <c r="E76" s="270">
        <f t="shared" si="2"/>
        <v>-3.9486185516949064</v>
      </c>
      <c r="F76" s="265">
        <f t="shared" si="3"/>
        <v>10.223329398294982</v>
      </c>
      <c r="H76" s="182"/>
    </row>
    <row r="77" spans="1:8">
      <c r="A77" s="218" t="s">
        <v>277</v>
      </c>
      <c r="B77" s="257" t="s">
        <v>278</v>
      </c>
      <c r="C77" s="261">
        <v>12362076.703875598</v>
      </c>
      <c r="D77" s="261">
        <v>12850626.465849906</v>
      </c>
      <c r="E77" s="270">
        <f t="shared" si="2"/>
        <v>3.9520039688893576</v>
      </c>
      <c r="F77" s="265">
        <f t="shared" si="3"/>
        <v>1.5170909760348905</v>
      </c>
      <c r="H77" s="182"/>
    </row>
    <row r="78" spans="1:8">
      <c r="A78" s="218" t="s">
        <v>279</v>
      </c>
      <c r="B78" s="257" t="s">
        <v>32</v>
      </c>
      <c r="C78" s="261">
        <v>4173641.3334531863</v>
      </c>
      <c r="D78" s="261">
        <v>7305334.4763464695</v>
      </c>
      <c r="E78" s="270">
        <f t="shared" si="2"/>
        <v>75.035032785200627</v>
      </c>
      <c r="F78" s="265">
        <f t="shared" si="3"/>
        <v>0.86243709911218014</v>
      </c>
      <c r="H78" s="182"/>
    </row>
    <row r="79" spans="1:8">
      <c r="A79" s="218" t="s">
        <v>319</v>
      </c>
      <c r="B79" s="257" t="s">
        <v>320</v>
      </c>
      <c r="C79" s="261">
        <v>17770.411781311032</v>
      </c>
      <c r="D79" s="261">
        <v>19403.642113525399</v>
      </c>
      <c r="E79" s="270">
        <f t="shared" si="2"/>
        <v>9.1907286804238311</v>
      </c>
      <c r="F79" s="265">
        <f t="shared" si="3"/>
        <v>2.2907124746694642E-3</v>
      </c>
      <c r="H79" s="182"/>
    </row>
    <row r="80" spans="1:8">
      <c r="A80" s="218" t="s">
        <v>280</v>
      </c>
      <c r="B80" s="257" t="s">
        <v>53</v>
      </c>
      <c r="C80" s="261">
        <v>7946323.1739938622</v>
      </c>
      <c r="D80" s="261">
        <v>10862888.349829866</v>
      </c>
      <c r="E80" s="270">
        <f t="shared" si="2"/>
        <v>36.703329476721024</v>
      </c>
      <c r="F80" s="265">
        <f t="shared" si="3"/>
        <v>1.2824269643971391</v>
      </c>
      <c r="H80" s="182"/>
    </row>
    <row r="81" spans="1:8">
      <c r="A81" s="218" t="s">
        <v>281</v>
      </c>
      <c r="B81" s="257" t="s">
        <v>282</v>
      </c>
      <c r="C81" s="261">
        <v>48968.725708351158</v>
      </c>
      <c r="D81" s="261">
        <v>57780.463738433842</v>
      </c>
      <c r="E81" s="270">
        <f t="shared" si="2"/>
        <v>17.99462392091597</v>
      </c>
      <c r="F81" s="265">
        <f t="shared" si="3"/>
        <v>6.8213188175407537E-3</v>
      </c>
      <c r="H81" s="182"/>
    </row>
    <row r="82" spans="1:8">
      <c r="A82" s="218" t="s">
        <v>283</v>
      </c>
      <c r="B82" s="257" t="s">
        <v>58</v>
      </c>
      <c r="C82" s="261">
        <v>3439750.5896729538</v>
      </c>
      <c r="D82" s="261">
        <v>3454516.7211884358</v>
      </c>
      <c r="E82" s="270">
        <f t="shared" si="2"/>
        <v>0.42927913319685729</v>
      </c>
      <c r="F82" s="265">
        <f t="shared" si="3"/>
        <v>0.40782573193640798</v>
      </c>
      <c r="H82" s="182"/>
    </row>
    <row r="83" spans="1:8">
      <c r="A83" s="218" t="s">
        <v>346</v>
      </c>
      <c r="B83" s="257" t="s">
        <v>347</v>
      </c>
      <c r="C83" s="261">
        <v>99050.042656951962</v>
      </c>
      <c r="D83" s="261">
        <v>129832.80371237182</v>
      </c>
      <c r="E83" s="270">
        <f t="shared" si="2"/>
        <v>31.077988691062245</v>
      </c>
      <c r="F83" s="265">
        <f t="shared" si="3"/>
        <v>1.5327515388357494E-2</v>
      </c>
      <c r="H83" s="182"/>
    </row>
    <row r="84" spans="1:8">
      <c r="A84" s="218" t="s">
        <v>348</v>
      </c>
      <c r="B84" s="257" t="s">
        <v>349</v>
      </c>
      <c r="C84" s="261">
        <v>27858.54819191742</v>
      </c>
      <c r="D84" s="261">
        <v>29584.84554593658</v>
      </c>
      <c r="E84" s="270">
        <f t="shared" si="2"/>
        <v>6.1966522523955803</v>
      </c>
      <c r="F84" s="265">
        <f t="shared" si="3"/>
        <v>3.4926625814236498E-3</v>
      </c>
      <c r="H84" s="182"/>
    </row>
    <row r="85" spans="1:8" ht="30">
      <c r="A85" s="218" t="s">
        <v>284</v>
      </c>
      <c r="B85" s="257" t="s">
        <v>285</v>
      </c>
      <c r="C85" s="261">
        <v>1137299.9357879979</v>
      </c>
      <c r="D85" s="261">
        <v>1394460.1863374952</v>
      </c>
      <c r="E85" s="270">
        <f t="shared" si="2"/>
        <v>22.611471473558069</v>
      </c>
      <c r="F85" s="265">
        <f t="shared" si="3"/>
        <v>0.1646241115757644</v>
      </c>
      <c r="H85" s="182"/>
    </row>
    <row r="86" spans="1:8">
      <c r="A86" s="218" t="s">
        <v>286</v>
      </c>
      <c r="B86" s="257" t="s">
        <v>287</v>
      </c>
      <c r="C86" s="261">
        <v>2435329.569877048</v>
      </c>
      <c r="D86" s="261">
        <v>2810652.2504754313</v>
      </c>
      <c r="E86" s="270">
        <f t="shared" si="2"/>
        <v>15.411576537352701</v>
      </c>
      <c r="F86" s="265">
        <f t="shared" si="3"/>
        <v>0.33181379735065103</v>
      </c>
      <c r="H86" s="182"/>
    </row>
    <row r="87" spans="1:8" ht="30">
      <c r="A87" s="218" t="s">
        <v>288</v>
      </c>
      <c r="B87" s="257" t="s">
        <v>289</v>
      </c>
      <c r="C87" s="261">
        <v>45723665.079338714</v>
      </c>
      <c r="D87" s="261">
        <v>56427134.908919759</v>
      </c>
      <c r="E87" s="270">
        <f t="shared" si="2"/>
        <v>23.409037335499278</v>
      </c>
      <c r="F87" s="265">
        <f t="shared" si="3"/>
        <v>6.6615505011617993</v>
      </c>
      <c r="H87" s="182"/>
    </row>
    <row r="88" spans="1:8" ht="75">
      <c r="A88" s="218" t="s">
        <v>290</v>
      </c>
      <c r="B88" s="257" t="s">
        <v>291</v>
      </c>
      <c r="C88" s="261">
        <v>33192533.303715527</v>
      </c>
      <c r="D88" s="261">
        <v>33797744.798349969</v>
      </c>
      <c r="E88" s="270">
        <f t="shared" si="2"/>
        <v>1.8233362578766901</v>
      </c>
      <c r="F88" s="265">
        <f t="shared" si="3"/>
        <v>3.9900197690880241</v>
      </c>
      <c r="H88" s="182"/>
    </row>
    <row r="89" spans="1:8" ht="75">
      <c r="A89" s="218" t="s">
        <v>350</v>
      </c>
      <c r="B89" s="257" t="s">
        <v>351</v>
      </c>
      <c r="C89" s="261">
        <v>16402.064891479495</v>
      </c>
      <c r="D89" s="261">
        <v>8011.1747801589918</v>
      </c>
      <c r="E89" s="270">
        <f t="shared" si="2"/>
        <v>-51.15752295114612</v>
      </c>
      <c r="F89" s="265">
        <f t="shared" si="3"/>
        <v>9.4576564019781359E-4</v>
      </c>
      <c r="H89" s="182"/>
    </row>
    <row r="90" spans="1:8" ht="30">
      <c r="A90" s="218" t="s">
        <v>292</v>
      </c>
      <c r="B90" s="257" t="s">
        <v>293</v>
      </c>
      <c r="C90" s="261">
        <v>41528611.396428637</v>
      </c>
      <c r="D90" s="261">
        <v>56948566.372049794</v>
      </c>
      <c r="E90" s="270">
        <f t="shared" si="2"/>
        <v>37.130918798183643</v>
      </c>
      <c r="F90" s="265">
        <f t="shared" si="3"/>
        <v>6.723108509204244</v>
      </c>
      <c r="H90" s="182"/>
    </row>
    <row r="91" spans="1:8">
      <c r="A91" s="218" t="s">
        <v>294</v>
      </c>
      <c r="B91" s="257" t="s">
        <v>295</v>
      </c>
      <c r="C91" s="261">
        <v>52621.953708620058</v>
      </c>
      <c r="D91" s="261">
        <v>115061.68022010708</v>
      </c>
      <c r="E91" s="270">
        <f t="shared" si="2"/>
        <v>118.65718034193532</v>
      </c>
      <c r="F91" s="265">
        <f t="shared" si="3"/>
        <v>1.3583698601248842E-2</v>
      </c>
      <c r="H91" s="182"/>
    </row>
    <row r="92" spans="1:8">
      <c r="A92" s="218" t="s">
        <v>352</v>
      </c>
      <c r="B92" s="257" t="s">
        <v>353</v>
      </c>
      <c r="C92" s="261">
        <v>3137.8639799804696</v>
      </c>
      <c r="D92" s="261">
        <v>8758.2978801879872</v>
      </c>
      <c r="E92" s="270">
        <f t="shared" si="2"/>
        <v>179.11655623270514</v>
      </c>
      <c r="F92" s="265">
        <f t="shared" si="3"/>
        <v>1.0339678547788161E-3</v>
      </c>
      <c r="H92" s="182"/>
    </row>
    <row r="93" spans="1:8" ht="60">
      <c r="A93" s="218" t="s">
        <v>296</v>
      </c>
      <c r="B93" s="257" t="s">
        <v>297</v>
      </c>
      <c r="C93" s="261">
        <v>4852764.1201912658</v>
      </c>
      <c r="D93" s="261">
        <v>5569164.6385669969</v>
      </c>
      <c r="E93" s="270">
        <f t="shared" si="2"/>
        <v>14.762731108131732</v>
      </c>
      <c r="F93" s="265">
        <f t="shared" si="3"/>
        <v>0.65747218158393594</v>
      </c>
      <c r="H93" s="182"/>
    </row>
    <row r="94" spans="1:8">
      <c r="A94" s="218" t="s">
        <v>337</v>
      </c>
      <c r="B94" s="257" t="s">
        <v>338</v>
      </c>
      <c r="C94" s="261">
        <v>130619.09399952888</v>
      </c>
      <c r="D94" s="261">
        <v>170806.65423950192</v>
      </c>
      <c r="E94" s="270">
        <f t="shared" si="2"/>
        <v>30.76698743609262</v>
      </c>
      <c r="F94" s="265">
        <f t="shared" si="3"/>
        <v>2.0164716053500349E-2</v>
      </c>
      <c r="H94" s="182"/>
    </row>
    <row r="95" spans="1:8" ht="30">
      <c r="A95" s="218" t="s">
        <v>298</v>
      </c>
      <c r="B95" s="257" t="s">
        <v>299</v>
      </c>
      <c r="C95" s="261">
        <v>110187.17329728961</v>
      </c>
      <c r="D95" s="261">
        <v>97223.208528724674</v>
      </c>
      <c r="E95" s="270">
        <f t="shared" si="2"/>
        <v>-11.765402796555662</v>
      </c>
      <c r="F95" s="265">
        <f t="shared" si="3"/>
        <v>1.1477763571453369E-2</v>
      </c>
      <c r="H95" s="182"/>
    </row>
    <row r="96" spans="1:8" ht="30">
      <c r="A96" s="218" t="s">
        <v>321</v>
      </c>
      <c r="B96" s="257" t="s">
        <v>322</v>
      </c>
      <c r="C96" s="261">
        <v>7053.0060000000003</v>
      </c>
      <c r="D96" s="261">
        <v>382100.67704003904</v>
      </c>
      <c r="E96" s="270">
        <f t="shared" si="2"/>
        <v>5317.5578049988762</v>
      </c>
      <c r="F96" s="265">
        <f t="shared" si="3"/>
        <v>4.5109200754900838E-2</v>
      </c>
      <c r="H96" s="182"/>
    </row>
    <row r="97" spans="1:8" ht="75">
      <c r="A97" s="218" t="s">
        <v>300</v>
      </c>
      <c r="B97" s="257" t="s">
        <v>301</v>
      </c>
      <c r="C97" s="261">
        <v>2846454.3504282655</v>
      </c>
      <c r="D97" s="261">
        <v>3042068.3626448466</v>
      </c>
      <c r="E97" s="270">
        <f t="shared" si="2"/>
        <v>6.8721991690170512</v>
      </c>
      <c r="F97" s="265">
        <f t="shared" si="3"/>
        <v>0.3591338113915446</v>
      </c>
      <c r="H97" s="182"/>
    </row>
    <row r="98" spans="1:8" ht="30">
      <c r="A98" s="218" t="s">
        <v>302</v>
      </c>
      <c r="B98" s="257" t="s">
        <v>303</v>
      </c>
      <c r="C98" s="261">
        <v>558298.29733170185</v>
      </c>
      <c r="D98" s="261">
        <v>578377.80364480393</v>
      </c>
      <c r="E98" s="270">
        <f t="shared" si="2"/>
        <v>3.5965551765192458</v>
      </c>
      <c r="F98" s="265">
        <f t="shared" si="3"/>
        <v>6.8280853776289382E-2</v>
      </c>
      <c r="H98" s="182"/>
    </row>
    <row r="99" spans="1:8">
      <c r="A99" s="218" t="s">
        <v>304</v>
      </c>
      <c r="B99" s="257" t="s">
        <v>305</v>
      </c>
      <c r="C99" s="261">
        <v>3661041.8703985433</v>
      </c>
      <c r="D99" s="261">
        <v>2856452.2370645283</v>
      </c>
      <c r="E99" s="270">
        <f t="shared" si="2"/>
        <v>-21.977067234317843</v>
      </c>
      <c r="F99" s="265">
        <f t="shared" si="3"/>
        <v>0.33722075136503205</v>
      </c>
      <c r="H99" s="182"/>
    </row>
    <row r="100" spans="1:8" s="153" customFormat="1">
      <c r="A100" s="218" t="s">
        <v>306</v>
      </c>
      <c r="B100" s="257" t="s">
        <v>307</v>
      </c>
      <c r="C100" s="261">
        <v>931.88489373779248</v>
      </c>
      <c r="D100" s="261">
        <v>1836.2980388183594</v>
      </c>
      <c r="E100" s="270">
        <f t="shared" si="2"/>
        <v>97.052023394537883</v>
      </c>
      <c r="F100" s="265">
        <f t="shared" si="3"/>
        <v>2.1678563231179038E-4</v>
      </c>
      <c r="G100"/>
      <c r="H100" s="182"/>
    </row>
    <row r="101" spans="1:8">
      <c r="A101" s="218"/>
      <c r="B101" s="257" t="s">
        <v>35</v>
      </c>
      <c r="C101" s="261">
        <f>SUM(C6:C100)</f>
        <v>785745012.12669659</v>
      </c>
      <c r="D101" s="261">
        <f>SUM(D6:D100)</f>
        <v>847057076.26293099</v>
      </c>
      <c r="E101" s="270">
        <f t="shared" si="2"/>
        <v>7.8030484686485266</v>
      </c>
      <c r="F101" s="265">
        <f t="shared" si="3"/>
        <v>100</v>
      </c>
      <c r="H101" s="182"/>
    </row>
  </sheetData>
  <mergeCells count="6">
    <mergeCell ref="A1:F1"/>
    <mergeCell ref="C4:D4"/>
    <mergeCell ref="E4:E5"/>
    <mergeCell ref="F4:F5"/>
    <mergeCell ref="A2:F2"/>
    <mergeCell ref="A3:F3"/>
  </mergeCells>
  <conditionalFormatting sqref="C4:C5">
    <cfRule type="top10" dxfId="9" priority="30" rank="10"/>
  </conditionalFormatting>
  <conditionalFormatting sqref="C4:D4">
    <cfRule type="top10" dxfId="8" priority="29" rank="10"/>
  </conditionalFormatting>
  <conditionalFormatting sqref="C5">
    <cfRule type="top10" dxfId="7" priority="27" rank="10"/>
  </conditionalFormatting>
  <conditionalFormatting sqref="D6:D99">
    <cfRule type="duplicateValues" dxfId="6" priority="26"/>
  </conditionalFormatting>
  <conditionalFormatting sqref="A6:A99">
    <cfRule type="duplicateValues" dxfId="5" priority="25"/>
  </conditionalFormatting>
  <conditionalFormatting sqref="A95">
    <cfRule type="duplicateValues" dxfId="4" priority="24"/>
  </conditionalFormatting>
  <conditionalFormatting sqref="C6:C99">
    <cfRule type="duplicateValues" dxfId="3" priority="23"/>
  </conditionalFormatting>
  <conditionalFormatting sqref="A6:A100">
    <cfRule type="duplicateValues" dxfId="2" priority="5"/>
  </conditionalFormatting>
  <conditionalFormatting sqref="C6:C101">
    <cfRule type="duplicateValues" dxfId="1" priority="2"/>
  </conditionalFormatting>
  <conditionalFormatting sqref="D6:D101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05"/>
  <sheetViews>
    <sheetView workbookViewId="0">
      <selection activeCell="G1" sqref="G1:H1048576"/>
    </sheetView>
  </sheetViews>
  <sheetFormatPr defaultRowHeight="15"/>
  <cols>
    <col min="1" max="1" width="9.140625" style="220"/>
    <col min="2" max="2" width="59" style="271" customWidth="1"/>
    <col min="3" max="3" width="15.28515625" style="220" customWidth="1"/>
    <col min="4" max="4" width="12.5703125" style="220" bestFit="1" customWidth="1"/>
    <col min="5" max="5" width="19.85546875" style="181" customWidth="1"/>
    <col min="6" max="6" width="13.85546875" style="220" customWidth="1"/>
  </cols>
  <sheetData>
    <row r="1" spans="1:8" s="147" customFormat="1">
      <c r="A1" s="330" t="s">
        <v>106</v>
      </c>
      <c r="B1" s="330"/>
      <c r="C1" s="330"/>
      <c r="D1" s="330"/>
      <c r="E1" s="330"/>
      <c r="F1" s="330"/>
    </row>
    <row r="2" spans="1:8" s="147" customFormat="1">
      <c r="A2" s="330" t="s">
        <v>158</v>
      </c>
      <c r="B2" s="330"/>
      <c r="C2" s="330"/>
      <c r="D2" s="330"/>
      <c r="E2" s="330"/>
      <c r="F2" s="330"/>
    </row>
    <row r="3" spans="1:8" s="147" customFormat="1">
      <c r="A3" s="334" t="s">
        <v>120</v>
      </c>
      <c r="B3" s="335"/>
      <c r="C3" s="335"/>
      <c r="D3" s="335"/>
      <c r="E3" s="335"/>
      <c r="F3" s="336"/>
    </row>
    <row r="4" spans="1:8" s="147" customFormat="1" ht="15" customHeight="1">
      <c r="A4" s="257"/>
      <c r="B4" s="257"/>
      <c r="C4" s="331" t="s">
        <v>92</v>
      </c>
      <c r="D4" s="331"/>
      <c r="E4" s="332" t="s">
        <v>145</v>
      </c>
      <c r="F4" s="330" t="s">
        <v>151</v>
      </c>
    </row>
    <row r="5" spans="1:8" s="147" customFormat="1" ht="91.5" customHeight="1">
      <c r="A5" s="257" t="s">
        <v>100</v>
      </c>
      <c r="B5" s="257" t="s">
        <v>101</v>
      </c>
      <c r="C5" s="259" t="s">
        <v>152</v>
      </c>
      <c r="D5" s="259" t="s">
        <v>137</v>
      </c>
      <c r="E5" s="332"/>
      <c r="F5" s="330"/>
    </row>
    <row r="6" spans="1:8">
      <c r="A6" s="219" t="s">
        <v>168</v>
      </c>
      <c r="B6" s="257" t="s">
        <v>169</v>
      </c>
      <c r="C6" s="261">
        <v>14113.41632421875</v>
      </c>
      <c r="D6" s="261">
        <v>8041.3376054687496</v>
      </c>
      <c r="E6" s="211">
        <f>D6/C6*100-100</f>
        <v>-43.023450731275162</v>
      </c>
      <c r="F6" s="265">
        <f>D6/D$102*100</f>
        <v>2.6740514819046288E-3</v>
      </c>
      <c r="H6" s="182"/>
    </row>
    <row r="7" spans="1:8">
      <c r="A7" s="219" t="s">
        <v>323</v>
      </c>
      <c r="B7" s="257" t="s">
        <v>324</v>
      </c>
      <c r="C7" s="261">
        <v>3392.2056040039051</v>
      </c>
      <c r="D7" s="261">
        <v>657.33129394531204</v>
      </c>
      <c r="E7" s="211">
        <f t="shared" ref="E7:E70" si="0">D7/C7*100-100</f>
        <v>-80.62230387304804</v>
      </c>
      <c r="F7" s="265">
        <f t="shared" ref="F7:F70" si="1">D7/D$102*100</f>
        <v>2.1858772842485151E-4</v>
      </c>
      <c r="H7" s="182"/>
    </row>
    <row r="8" spans="1:8">
      <c r="A8" s="219" t="s">
        <v>325</v>
      </c>
      <c r="B8" s="257" t="s">
        <v>326</v>
      </c>
      <c r="C8" s="261">
        <v>818.98537744140629</v>
      </c>
      <c r="D8" s="261">
        <v>1.84597998046875</v>
      </c>
      <c r="E8" s="211">
        <f t="shared" si="0"/>
        <v>-99.774601594690765</v>
      </c>
      <c r="F8" s="265">
        <f t="shared" si="1"/>
        <v>6.1385875640660806E-7</v>
      </c>
      <c r="H8" s="182"/>
    </row>
    <row r="9" spans="1:8" ht="30">
      <c r="A9" s="219" t="s">
        <v>170</v>
      </c>
      <c r="B9" s="257" t="s">
        <v>171</v>
      </c>
      <c r="C9" s="261">
        <v>6923.2472035827677</v>
      </c>
      <c r="D9" s="261">
        <v>4219.9902048645054</v>
      </c>
      <c r="E9" s="211">
        <f t="shared" si="0"/>
        <v>-39.046085156678089</v>
      </c>
      <c r="F9" s="265">
        <f t="shared" si="1"/>
        <v>1.4033077100589098E-3</v>
      </c>
      <c r="H9" s="182"/>
    </row>
    <row r="10" spans="1:8" ht="30">
      <c r="A10" s="219" t="s">
        <v>172</v>
      </c>
      <c r="B10" s="257" t="s">
        <v>173</v>
      </c>
      <c r="C10" s="261">
        <v>16341.010726562499</v>
      </c>
      <c r="D10" s="261">
        <v>9498.4993164062489</v>
      </c>
      <c r="E10" s="211">
        <f t="shared" si="0"/>
        <v>-41.873244713276335</v>
      </c>
      <c r="F10" s="265">
        <f t="shared" si="1"/>
        <v>3.1586133326416449E-3</v>
      </c>
      <c r="H10" s="182"/>
    </row>
    <row r="11" spans="1:8" ht="30">
      <c r="A11" s="219" t="s">
        <v>327</v>
      </c>
      <c r="B11" s="257" t="s">
        <v>328</v>
      </c>
      <c r="C11" s="261">
        <v>24698.523408203084</v>
      </c>
      <c r="D11" s="261">
        <v>32647.079479248012</v>
      </c>
      <c r="E11" s="211">
        <f t="shared" si="0"/>
        <v>32.182312843872239</v>
      </c>
      <c r="F11" s="265">
        <f t="shared" si="1"/>
        <v>1.0856399214226551E-2</v>
      </c>
      <c r="H11" s="182"/>
    </row>
    <row r="12" spans="1:8">
      <c r="A12" s="219" t="s">
        <v>174</v>
      </c>
      <c r="B12" s="257" t="s">
        <v>175</v>
      </c>
      <c r="C12" s="261">
        <v>6895997.3009313531</v>
      </c>
      <c r="D12" s="261">
        <v>2177446.7546975715</v>
      </c>
      <c r="E12" s="211">
        <f t="shared" si="0"/>
        <v>-68.424483658027356</v>
      </c>
      <c r="F12" s="265">
        <f t="shared" si="1"/>
        <v>0.72408410227766473</v>
      </c>
      <c r="H12" s="182"/>
    </row>
    <row r="13" spans="1:8">
      <c r="A13" s="219" t="s">
        <v>176</v>
      </c>
      <c r="B13" s="257" t="s">
        <v>177</v>
      </c>
      <c r="C13" s="261">
        <v>8631984.0781076048</v>
      </c>
      <c r="D13" s="261">
        <v>13154009.981817618</v>
      </c>
      <c r="E13" s="211">
        <f t="shared" si="0"/>
        <v>52.386865670648689</v>
      </c>
      <c r="F13" s="265">
        <f t="shared" si="1"/>
        <v>4.3742100643736457</v>
      </c>
      <c r="H13" s="182"/>
    </row>
    <row r="14" spans="1:8">
      <c r="A14" s="219" t="s">
        <v>178</v>
      </c>
      <c r="B14" s="257" t="s">
        <v>179</v>
      </c>
      <c r="C14" s="261">
        <v>147052.04025097651</v>
      </c>
      <c r="D14" s="261">
        <v>138510.86414410398</v>
      </c>
      <c r="E14" s="211">
        <f t="shared" si="0"/>
        <v>-5.80826766653162</v>
      </c>
      <c r="F14" s="265">
        <f t="shared" si="1"/>
        <v>4.6060145674339123E-2</v>
      </c>
      <c r="H14" s="182"/>
    </row>
    <row r="15" spans="1:8">
      <c r="A15" s="219" t="s">
        <v>180</v>
      </c>
      <c r="B15" s="257" t="s">
        <v>41</v>
      </c>
      <c r="C15" s="261">
        <v>269166.89091307833</v>
      </c>
      <c r="D15" s="261">
        <v>319757.66955888364</v>
      </c>
      <c r="E15" s="211">
        <f t="shared" si="0"/>
        <v>18.795320061167004</v>
      </c>
      <c r="F15" s="265">
        <f t="shared" si="1"/>
        <v>0.10633162193722627</v>
      </c>
      <c r="H15" s="182"/>
    </row>
    <row r="16" spans="1:8" ht="30">
      <c r="A16" s="219" t="s">
        <v>181</v>
      </c>
      <c r="B16" s="257" t="s">
        <v>182</v>
      </c>
      <c r="C16" s="261">
        <v>178583.40053875733</v>
      </c>
      <c r="D16" s="261">
        <v>330181.83845468139</v>
      </c>
      <c r="E16" s="211">
        <f t="shared" si="0"/>
        <v>84.889433989147932</v>
      </c>
      <c r="F16" s="265">
        <f t="shared" si="1"/>
        <v>0.10979805571367598</v>
      </c>
      <c r="H16" s="182"/>
    </row>
    <row r="17" spans="1:8" ht="30">
      <c r="A17" s="219" t="s">
        <v>183</v>
      </c>
      <c r="B17" s="257" t="s">
        <v>184</v>
      </c>
      <c r="C17" s="261">
        <v>185194.45828892515</v>
      </c>
      <c r="D17" s="261">
        <v>271641.83183837886</v>
      </c>
      <c r="E17" s="211">
        <f t="shared" si="0"/>
        <v>46.679244264742323</v>
      </c>
      <c r="F17" s="265">
        <f t="shared" si="1"/>
        <v>9.0331270568805105E-2</v>
      </c>
      <c r="H17" s="182"/>
    </row>
    <row r="18" spans="1:8">
      <c r="A18" s="219" t="s">
        <v>185</v>
      </c>
      <c r="B18" s="257" t="s">
        <v>186</v>
      </c>
      <c r="C18" s="261">
        <v>6610.0742461853006</v>
      </c>
      <c r="D18" s="261">
        <v>33540.946776657096</v>
      </c>
      <c r="E18" s="211">
        <f t="shared" si="0"/>
        <v>407.42163442435924</v>
      </c>
      <c r="F18" s="265">
        <f t="shared" si="1"/>
        <v>1.1153644186211968E-2</v>
      </c>
      <c r="H18" s="182"/>
    </row>
    <row r="19" spans="1:8" ht="30">
      <c r="A19" s="261" t="s">
        <v>187</v>
      </c>
      <c r="B19" s="259" t="s">
        <v>188</v>
      </c>
      <c r="C19" s="261">
        <v>0</v>
      </c>
      <c r="D19" s="261">
        <v>174.22453857421874</v>
      </c>
      <c r="E19" s="211" t="s">
        <v>308</v>
      </c>
      <c r="F19" s="265">
        <f t="shared" si="1"/>
        <v>5.7936304681661495E-5</v>
      </c>
      <c r="H19" s="182"/>
    </row>
    <row r="20" spans="1:8" ht="30">
      <c r="A20" s="219" t="s">
        <v>189</v>
      </c>
      <c r="B20" s="257" t="s">
        <v>190</v>
      </c>
      <c r="C20" s="261">
        <v>1031085.1429645997</v>
      </c>
      <c r="D20" s="261">
        <v>5599548.3808860751</v>
      </c>
      <c r="E20" s="211">
        <f t="shared" si="0"/>
        <v>443.07332610633148</v>
      </c>
      <c r="F20" s="265">
        <f t="shared" si="1"/>
        <v>1.8620634253338542</v>
      </c>
      <c r="H20" s="182"/>
    </row>
    <row r="21" spans="1:8" ht="30">
      <c r="A21" s="219" t="s">
        <v>329</v>
      </c>
      <c r="B21" s="257" t="s">
        <v>330</v>
      </c>
      <c r="C21" s="261">
        <v>6333.8050819091804</v>
      </c>
      <c r="D21" s="261">
        <v>51594.437449584962</v>
      </c>
      <c r="E21" s="211">
        <f t="shared" si="0"/>
        <v>714.58833643224455</v>
      </c>
      <c r="F21" s="265">
        <f t="shared" si="1"/>
        <v>1.7157118465747582E-2</v>
      </c>
      <c r="H21" s="182"/>
    </row>
    <row r="22" spans="1:8">
      <c r="A22" s="219" t="s">
        <v>191</v>
      </c>
      <c r="B22" s="257" t="s">
        <v>192</v>
      </c>
      <c r="C22" s="261">
        <v>133855.9668053895</v>
      </c>
      <c r="D22" s="261">
        <v>153483.23887493878</v>
      </c>
      <c r="E22" s="211">
        <f t="shared" si="0"/>
        <v>14.66297882565442</v>
      </c>
      <c r="F22" s="265">
        <f t="shared" si="1"/>
        <v>5.1039031377308725E-2</v>
      </c>
      <c r="H22" s="182"/>
    </row>
    <row r="23" spans="1:8">
      <c r="A23" s="219" t="s">
        <v>309</v>
      </c>
      <c r="B23" s="257" t="s">
        <v>310</v>
      </c>
      <c r="C23" s="261">
        <v>200040.76933258059</v>
      </c>
      <c r="D23" s="261">
        <v>133084.80992654446</v>
      </c>
      <c r="E23" s="211">
        <f t="shared" si="0"/>
        <v>-33.471156719417309</v>
      </c>
      <c r="F23" s="265">
        <f t="shared" si="1"/>
        <v>4.4255775676057714E-2</v>
      </c>
      <c r="H23" s="182"/>
    </row>
    <row r="24" spans="1:8" ht="30">
      <c r="A24" s="219" t="s">
        <v>193</v>
      </c>
      <c r="B24" s="257" t="s">
        <v>194</v>
      </c>
      <c r="C24" s="261">
        <v>109119.48977684029</v>
      </c>
      <c r="D24" s="261">
        <v>113239.20955172733</v>
      </c>
      <c r="E24" s="211">
        <f t="shared" si="0"/>
        <v>3.7754206726151835</v>
      </c>
      <c r="F24" s="265">
        <f t="shared" si="1"/>
        <v>3.7656356562566412E-2</v>
      </c>
      <c r="H24" s="182"/>
    </row>
    <row r="25" spans="1:8">
      <c r="A25" s="219" t="s">
        <v>195</v>
      </c>
      <c r="B25" s="257" t="s">
        <v>196</v>
      </c>
      <c r="C25" s="261">
        <v>508989.29172917182</v>
      </c>
      <c r="D25" s="261">
        <v>434034.4115093078</v>
      </c>
      <c r="E25" s="211">
        <f t="shared" si="0"/>
        <v>-14.726219478060614</v>
      </c>
      <c r="F25" s="265">
        <f t="shared" si="1"/>
        <v>0.14433299759790547</v>
      </c>
      <c r="H25" s="182"/>
    </row>
    <row r="26" spans="1:8">
      <c r="A26" s="219" t="s">
        <v>197</v>
      </c>
      <c r="B26" s="257" t="s">
        <v>198</v>
      </c>
      <c r="C26" s="261">
        <v>925851.34891304059</v>
      </c>
      <c r="D26" s="261">
        <v>775596.57990654034</v>
      </c>
      <c r="E26" s="211">
        <f t="shared" si="0"/>
        <v>-16.228822173548807</v>
      </c>
      <c r="F26" s="265">
        <f t="shared" si="1"/>
        <v>0.25791544710780095</v>
      </c>
      <c r="H26" s="182"/>
    </row>
    <row r="27" spans="1:8">
      <c r="A27" s="219" t="s">
        <v>199</v>
      </c>
      <c r="B27" s="257" t="s">
        <v>200</v>
      </c>
      <c r="C27" s="261">
        <v>11690.622724243161</v>
      </c>
      <c r="D27" s="261">
        <v>16314.080798461915</v>
      </c>
      <c r="E27" s="211">
        <f t="shared" si="0"/>
        <v>39.548432818988886</v>
      </c>
      <c r="F27" s="265">
        <f t="shared" si="1"/>
        <v>5.4250541483758467E-3</v>
      </c>
      <c r="H27" s="182"/>
    </row>
    <row r="28" spans="1:8" ht="30">
      <c r="A28" s="219" t="s">
        <v>201</v>
      </c>
      <c r="B28" s="257" t="s">
        <v>202</v>
      </c>
      <c r="C28" s="261">
        <v>576186.51220141549</v>
      </c>
      <c r="D28" s="261">
        <v>643483.67251832597</v>
      </c>
      <c r="E28" s="211">
        <f t="shared" si="0"/>
        <v>11.679752804311676</v>
      </c>
      <c r="F28" s="265">
        <f t="shared" si="1"/>
        <v>0.21398286609790435</v>
      </c>
      <c r="H28" s="182"/>
    </row>
    <row r="29" spans="1:8">
      <c r="A29" s="219" t="s">
        <v>331</v>
      </c>
      <c r="B29" s="257" t="s">
        <v>332</v>
      </c>
      <c r="C29" s="261">
        <v>481.87399926757814</v>
      </c>
      <c r="D29" s="261">
        <v>1063.877671630855</v>
      </c>
      <c r="E29" s="211">
        <f t="shared" si="0"/>
        <v>120.77922304334541</v>
      </c>
      <c r="F29" s="265">
        <f t="shared" si="1"/>
        <v>3.5377990627516996E-4</v>
      </c>
      <c r="H29" s="182"/>
    </row>
    <row r="30" spans="1:8" ht="30">
      <c r="A30" s="219" t="s">
        <v>203</v>
      </c>
      <c r="B30" s="257" t="s">
        <v>204</v>
      </c>
      <c r="C30" s="261">
        <v>32244.618250762942</v>
      </c>
      <c r="D30" s="261">
        <v>42441.920697723428</v>
      </c>
      <c r="E30" s="211">
        <f t="shared" si="0"/>
        <v>31.624819892911006</v>
      </c>
      <c r="F30" s="265">
        <f t="shared" si="1"/>
        <v>1.411355753294608E-2</v>
      </c>
      <c r="H30" s="182"/>
    </row>
    <row r="31" spans="1:8">
      <c r="A31" s="219" t="s">
        <v>205</v>
      </c>
      <c r="B31" s="257" t="s">
        <v>206</v>
      </c>
      <c r="C31" s="261">
        <v>0.278929992675781</v>
      </c>
      <c r="D31" s="261">
        <v>0</v>
      </c>
      <c r="E31" s="211">
        <f t="shared" si="0"/>
        <v>-100</v>
      </c>
      <c r="F31" s="265">
        <f t="shared" si="1"/>
        <v>0</v>
      </c>
      <c r="H31" s="182"/>
    </row>
    <row r="32" spans="1:8" ht="30">
      <c r="A32" s="219" t="s">
        <v>207</v>
      </c>
      <c r="B32" s="257" t="s">
        <v>208</v>
      </c>
      <c r="C32" s="261">
        <v>71338.126382358736</v>
      </c>
      <c r="D32" s="261">
        <v>53429.611511199924</v>
      </c>
      <c r="E32" s="211">
        <f t="shared" si="0"/>
        <v>-25.103707903923052</v>
      </c>
      <c r="F32" s="265">
        <f t="shared" si="1"/>
        <v>1.7767383841955274E-2</v>
      </c>
      <c r="H32" s="182"/>
    </row>
    <row r="33" spans="1:8" ht="45">
      <c r="A33" s="219" t="s">
        <v>209</v>
      </c>
      <c r="B33" s="257" t="s">
        <v>210</v>
      </c>
      <c r="C33" s="261">
        <v>325657.26871635945</v>
      </c>
      <c r="D33" s="261">
        <v>474282.30574961845</v>
      </c>
      <c r="E33" s="211">
        <f t="shared" si="0"/>
        <v>45.638482942233424</v>
      </c>
      <c r="F33" s="265">
        <f t="shared" si="1"/>
        <v>0.15771695764500632</v>
      </c>
      <c r="H33" s="182"/>
    </row>
    <row r="34" spans="1:8">
      <c r="A34" s="219" t="s">
        <v>211</v>
      </c>
      <c r="B34" s="257" t="s">
        <v>212</v>
      </c>
      <c r="C34" s="261">
        <v>3683009.1305332687</v>
      </c>
      <c r="D34" s="261">
        <v>3316055.625594744</v>
      </c>
      <c r="E34" s="211">
        <f t="shared" si="0"/>
        <v>-9.9634155640931823</v>
      </c>
      <c r="F34" s="265">
        <f t="shared" si="1"/>
        <v>1.1027149828492879</v>
      </c>
      <c r="H34" s="182"/>
    </row>
    <row r="35" spans="1:8">
      <c r="A35" s="219" t="s">
        <v>213</v>
      </c>
      <c r="B35" s="257" t="s">
        <v>43</v>
      </c>
      <c r="C35" s="261">
        <v>928481.48272037506</v>
      </c>
      <c r="D35" s="261">
        <v>228629.82574230869</v>
      </c>
      <c r="E35" s="211">
        <f t="shared" si="0"/>
        <v>-75.37594125491421</v>
      </c>
      <c r="F35" s="265">
        <f t="shared" si="1"/>
        <v>7.6028137895620601E-2</v>
      </c>
      <c r="H35" s="182"/>
    </row>
    <row r="36" spans="1:8">
      <c r="A36" s="219" t="s">
        <v>339</v>
      </c>
      <c r="B36" s="257" t="s">
        <v>47</v>
      </c>
      <c r="C36" s="261">
        <v>9233561.2015362233</v>
      </c>
      <c r="D36" s="261">
        <v>30271907.778581057</v>
      </c>
      <c r="E36" s="211">
        <f t="shared" si="0"/>
        <v>227.84650599970684</v>
      </c>
      <c r="F36" s="265">
        <f t="shared" si="1"/>
        <v>10.066564025410823</v>
      </c>
      <c r="H36" s="182"/>
    </row>
    <row r="37" spans="1:8" ht="45">
      <c r="A37" s="219" t="s">
        <v>214</v>
      </c>
      <c r="B37" s="257" t="s">
        <v>215</v>
      </c>
      <c r="C37" s="261">
        <v>682584.73120646796</v>
      </c>
      <c r="D37" s="261">
        <v>987701.6362442465</v>
      </c>
      <c r="E37" s="211">
        <f t="shared" si="0"/>
        <v>44.700224175610344</v>
      </c>
      <c r="F37" s="265">
        <f t="shared" si="1"/>
        <v>0.32844846885701595</v>
      </c>
      <c r="H37" s="182"/>
    </row>
    <row r="38" spans="1:8" ht="30">
      <c r="A38" s="219" t="s">
        <v>216</v>
      </c>
      <c r="B38" s="257" t="s">
        <v>217</v>
      </c>
      <c r="C38" s="261">
        <v>1734424.6204383846</v>
      </c>
      <c r="D38" s="261">
        <v>2292079.58059465</v>
      </c>
      <c r="E38" s="211">
        <f t="shared" si="0"/>
        <v>32.152158911081131</v>
      </c>
      <c r="F38" s="265">
        <f t="shared" si="1"/>
        <v>0.76220388943304185</v>
      </c>
      <c r="H38" s="182"/>
    </row>
    <row r="39" spans="1:8" ht="60">
      <c r="A39" s="219" t="s">
        <v>218</v>
      </c>
      <c r="B39" s="257" t="s">
        <v>219</v>
      </c>
      <c r="C39" s="261">
        <v>279893.58175757504</v>
      </c>
      <c r="D39" s="261">
        <v>368492.48538977758</v>
      </c>
      <c r="E39" s="211">
        <f t="shared" si="0"/>
        <v>31.654496353882422</v>
      </c>
      <c r="F39" s="265">
        <f t="shared" si="1"/>
        <v>0.12253780713759933</v>
      </c>
      <c r="H39" s="182"/>
    </row>
    <row r="40" spans="1:8">
      <c r="A40" s="219" t="s">
        <v>220</v>
      </c>
      <c r="B40" s="257" t="s">
        <v>221</v>
      </c>
      <c r="C40" s="261">
        <v>236716.09857557382</v>
      </c>
      <c r="D40" s="261">
        <v>279150.46466298675</v>
      </c>
      <c r="E40" s="211">
        <f t="shared" si="0"/>
        <v>17.926269629636266</v>
      </c>
      <c r="F40" s="265">
        <f t="shared" si="1"/>
        <v>9.2828177391628408E-2</v>
      </c>
      <c r="H40" s="182"/>
    </row>
    <row r="41" spans="1:8" ht="30">
      <c r="A41" s="219" t="s">
        <v>340</v>
      </c>
      <c r="B41" s="257" t="s">
        <v>341</v>
      </c>
      <c r="C41" s="261">
        <v>70407.456945053098</v>
      </c>
      <c r="D41" s="261">
        <v>84420.61807446288</v>
      </c>
      <c r="E41" s="211">
        <f t="shared" si="0"/>
        <v>19.902950251911292</v>
      </c>
      <c r="F41" s="265">
        <f t="shared" si="1"/>
        <v>2.807307564251469E-2</v>
      </c>
      <c r="H41" s="182"/>
    </row>
    <row r="42" spans="1:8">
      <c r="A42" s="219" t="s">
        <v>222</v>
      </c>
      <c r="B42" s="257" t="s">
        <v>223</v>
      </c>
      <c r="C42" s="261">
        <v>348266.20904360921</v>
      </c>
      <c r="D42" s="261">
        <v>276288.23492556729</v>
      </c>
      <c r="E42" s="211">
        <f t="shared" si="0"/>
        <v>-20.66751589702146</v>
      </c>
      <c r="F42" s="265">
        <f t="shared" si="1"/>
        <v>9.1876376827292827E-2</v>
      </c>
      <c r="H42" s="182"/>
    </row>
    <row r="43" spans="1:8">
      <c r="A43" s="219" t="s">
        <v>224</v>
      </c>
      <c r="B43" s="257" t="s">
        <v>225</v>
      </c>
      <c r="C43" s="261">
        <v>1625369.3376499943</v>
      </c>
      <c r="D43" s="261">
        <v>1889822.7654882427</v>
      </c>
      <c r="E43" s="211">
        <f t="shared" si="0"/>
        <v>16.270359093927709</v>
      </c>
      <c r="F43" s="265">
        <f t="shared" si="1"/>
        <v>0.62843815476099008</v>
      </c>
      <c r="H43" s="182"/>
    </row>
    <row r="44" spans="1:8">
      <c r="A44" s="219" t="s">
        <v>226</v>
      </c>
      <c r="B44" s="257" t="s">
        <v>227</v>
      </c>
      <c r="C44" s="261">
        <v>7768393.395349782</v>
      </c>
      <c r="D44" s="261">
        <v>9079727.5540679004</v>
      </c>
      <c r="E44" s="211">
        <f t="shared" si="0"/>
        <v>16.880377859121978</v>
      </c>
      <c r="F44" s="265">
        <f t="shared" si="1"/>
        <v>3.0193557480702538</v>
      </c>
      <c r="H44" s="182"/>
    </row>
    <row r="45" spans="1:8">
      <c r="A45" s="219" t="s">
        <v>228</v>
      </c>
      <c r="B45" s="257" t="s">
        <v>54</v>
      </c>
      <c r="C45" s="261">
        <v>1223685.6963120752</v>
      </c>
      <c r="D45" s="261">
        <v>1575850.7206623685</v>
      </c>
      <c r="E45" s="211">
        <f t="shared" si="0"/>
        <v>28.779042315493484</v>
      </c>
      <c r="F45" s="265">
        <f t="shared" si="1"/>
        <v>0.52403047373385891</v>
      </c>
      <c r="H45" s="182"/>
    </row>
    <row r="46" spans="1:8">
      <c r="A46" s="219" t="s">
        <v>229</v>
      </c>
      <c r="B46" s="257" t="s">
        <v>230</v>
      </c>
      <c r="C46" s="261">
        <v>183.41339735412615</v>
      </c>
      <c r="D46" s="261">
        <v>1303.9790796203629</v>
      </c>
      <c r="E46" s="211">
        <f t="shared" si="0"/>
        <v>610.95083479790742</v>
      </c>
      <c r="F46" s="265">
        <f t="shared" si="1"/>
        <v>4.3362278283902558E-4</v>
      </c>
      <c r="H46" s="182"/>
    </row>
    <row r="47" spans="1:8" ht="45">
      <c r="A47" s="219" t="s">
        <v>231</v>
      </c>
      <c r="B47" s="257" t="s">
        <v>232</v>
      </c>
      <c r="C47" s="261">
        <v>1627703.7521736645</v>
      </c>
      <c r="D47" s="261">
        <v>1650249.2557668742</v>
      </c>
      <c r="E47" s="211">
        <f t="shared" si="0"/>
        <v>1.3851109922860445</v>
      </c>
      <c r="F47" s="265">
        <f t="shared" si="1"/>
        <v>0.54877082450739667</v>
      </c>
      <c r="H47" s="182"/>
    </row>
    <row r="48" spans="1:8">
      <c r="A48" s="219" t="s">
        <v>333</v>
      </c>
      <c r="B48" s="257" t="s">
        <v>334</v>
      </c>
      <c r="C48" s="261">
        <v>143.31613743209837</v>
      </c>
      <c r="D48" s="261">
        <v>34.574979415893573</v>
      </c>
      <c r="E48" s="211">
        <f t="shared" si="0"/>
        <v>-75.875027030870953</v>
      </c>
      <c r="F48" s="265">
        <f t="shared" si="1"/>
        <v>1.1497499480809672E-5</v>
      </c>
      <c r="H48" s="182"/>
    </row>
    <row r="49" spans="1:8">
      <c r="A49" s="219" t="s">
        <v>233</v>
      </c>
      <c r="B49" s="257" t="s">
        <v>234</v>
      </c>
      <c r="C49" s="261">
        <v>687179.41311389406</v>
      </c>
      <c r="D49" s="261">
        <v>816234.88640389778</v>
      </c>
      <c r="E49" s="211">
        <f t="shared" si="0"/>
        <v>18.78046268953257</v>
      </c>
      <c r="F49" s="265">
        <f t="shared" si="1"/>
        <v>0.27142923412222125</v>
      </c>
      <c r="H49" s="182"/>
    </row>
    <row r="50" spans="1:8">
      <c r="A50" s="219" t="s">
        <v>342</v>
      </c>
      <c r="B50" s="257" t="s">
        <v>343</v>
      </c>
      <c r="C50" s="261">
        <v>1.4732500000000004</v>
      </c>
      <c r="D50" s="261">
        <v>353.32117382812498</v>
      </c>
      <c r="E50" s="211">
        <f t="shared" si="0"/>
        <v>23882.431619081952</v>
      </c>
      <c r="F50" s="265">
        <f t="shared" si="1"/>
        <v>1.1749276735015354E-4</v>
      </c>
      <c r="H50" s="182"/>
    </row>
    <row r="51" spans="1:8" ht="30">
      <c r="A51" s="219" t="s">
        <v>235</v>
      </c>
      <c r="B51" s="257" t="s">
        <v>236</v>
      </c>
      <c r="C51" s="261">
        <v>1736.2192640838623</v>
      </c>
      <c r="D51" s="261">
        <v>1446.787640365601</v>
      </c>
      <c r="E51" s="211">
        <f t="shared" si="0"/>
        <v>-16.670223036085446</v>
      </c>
      <c r="F51" s="265">
        <f t="shared" si="1"/>
        <v>4.8111207656420925E-4</v>
      </c>
      <c r="H51" s="182"/>
    </row>
    <row r="52" spans="1:8" ht="30">
      <c r="A52" s="219" t="s">
        <v>344</v>
      </c>
      <c r="B52" s="257" t="s">
        <v>345</v>
      </c>
      <c r="C52" s="261">
        <v>6722.332378143311</v>
      </c>
      <c r="D52" s="261">
        <v>20604.738244995118</v>
      </c>
      <c r="E52" s="211">
        <f t="shared" si="0"/>
        <v>206.51174452468962</v>
      </c>
      <c r="F52" s="265">
        <f t="shared" si="1"/>
        <v>6.8518614118147541E-3</v>
      </c>
      <c r="H52" s="182"/>
    </row>
    <row r="53" spans="1:8" ht="30">
      <c r="A53" s="219" t="s">
        <v>237</v>
      </c>
      <c r="B53" s="257" t="s">
        <v>238</v>
      </c>
      <c r="C53" s="261">
        <v>1428274.8787617011</v>
      </c>
      <c r="D53" s="261">
        <v>1719712.0768425474</v>
      </c>
      <c r="E53" s="211">
        <f t="shared" si="0"/>
        <v>20.404839601570202</v>
      </c>
      <c r="F53" s="265">
        <f t="shared" si="1"/>
        <v>0.57186986209889856</v>
      </c>
      <c r="H53" s="182"/>
    </row>
    <row r="54" spans="1:8" ht="30">
      <c r="A54" s="219" t="s">
        <v>239</v>
      </c>
      <c r="B54" s="257" t="s">
        <v>240</v>
      </c>
      <c r="C54" s="261">
        <v>99473.29342131257</v>
      </c>
      <c r="D54" s="261">
        <v>107279.09860311807</v>
      </c>
      <c r="E54" s="211">
        <f t="shared" si="0"/>
        <v>7.8471365663390031</v>
      </c>
      <c r="F54" s="265">
        <f t="shared" si="1"/>
        <v>3.5674392330197195E-2</v>
      </c>
      <c r="H54" s="182"/>
    </row>
    <row r="55" spans="1:8">
      <c r="A55" s="219" t="s">
        <v>335</v>
      </c>
      <c r="B55" s="257" t="s">
        <v>336</v>
      </c>
      <c r="C55" s="261">
        <v>477880.18299124099</v>
      </c>
      <c r="D55" s="261">
        <v>469316.27621989069</v>
      </c>
      <c r="E55" s="211">
        <f t="shared" si="0"/>
        <v>-1.7920614991283799</v>
      </c>
      <c r="F55" s="265">
        <f t="shared" si="1"/>
        <v>0.15606556340257088</v>
      </c>
      <c r="H55" s="182"/>
    </row>
    <row r="56" spans="1:8" ht="30">
      <c r="A56" s="219" t="s">
        <v>241</v>
      </c>
      <c r="B56" s="257" t="s">
        <v>242</v>
      </c>
      <c r="C56" s="261">
        <v>2541258.683668565</v>
      </c>
      <c r="D56" s="261">
        <v>2692641.8048159638</v>
      </c>
      <c r="E56" s="211">
        <f t="shared" si="0"/>
        <v>5.9570134327632474</v>
      </c>
      <c r="F56" s="265">
        <f t="shared" si="1"/>
        <v>0.89540610799747167</v>
      </c>
      <c r="H56" s="182"/>
    </row>
    <row r="57" spans="1:8">
      <c r="A57" s="219" t="s">
        <v>243</v>
      </c>
      <c r="B57" s="257" t="s">
        <v>244</v>
      </c>
      <c r="C57" s="261">
        <v>2644039.2749133082</v>
      </c>
      <c r="D57" s="261">
        <v>2632028.9783303514</v>
      </c>
      <c r="E57" s="211">
        <f t="shared" si="0"/>
        <v>-0.4542404758095131</v>
      </c>
      <c r="F57" s="265">
        <f t="shared" si="1"/>
        <v>0.87525003118059352</v>
      </c>
      <c r="H57" s="182"/>
    </row>
    <row r="58" spans="1:8" ht="30">
      <c r="A58" s="219" t="s">
        <v>245</v>
      </c>
      <c r="B58" s="257" t="s">
        <v>246</v>
      </c>
      <c r="C58" s="261">
        <v>24696.682798507689</v>
      </c>
      <c r="D58" s="261">
        <v>34846.479252242993</v>
      </c>
      <c r="E58" s="211">
        <f t="shared" si="0"/>
        <v>41.09781275705825</v>
      </c>
      <c r="F58" s="265">
        <f t="shared" si="1"/>
        <v>1.1587783532462136E-2</v>
      </c>
      <c r="H58" s="182"/>
    </row>
    <row r="59" spans="1:8" ht="30">
      <c r="A59" s="219" t="s">
        <v>247</v>
      </c>
      <c r="B59" s="257" t="s">
        <v>248</v>
      </c>
      <c r="C59" s="261">
        <v>968268.23757131305</v>
      </c>
      <c r="D59" s="261">
        <v>1405817.676798729</v>
      </c>
      <c r="E59" s="211">
        <f t="shared" si="0"/>
        <v>45.188866292352202</v>
      </c>
      <c r="F59" s="265">
        <f t="shared" si="1"/>
        <v>0.46748800092347687</v>
      </c>
      <c r="H59" s="182"/>
    </row>
    <row r="60" spans="1:8">
      <c r="A60" s="219" t="s">
        <v>249</v>
      </c>
      <c r="B60" s="257" t="s">
        <v>250</v>
      </c>
      <c r="C60" s="261">
        <v>4071914.2589519476</v>
      </c>
      <c r="D60" s="261">
        <v>4766454.2024644287</v>
      </c>
      <c r="E60" s="211">
        <f t="shared" si="0"/>
        <v>17.056841066472899</v>
      </c>
      <c r="F60" s="265">
        <f t="shared" si="1"/>
        <v>1.5850278335363548</v>
      </c>
      <c r="H60" s="182"/>
    </row>
    <row r="61" spans="1:8" ht="30">
      <c r="A61" s="219" t="s">
        <v>251</v>
      </c>
      <c r="B61" s="257" t="s">
        <v>252</v>
      </c>
      <c r="C61" s="261">
        <v>330734.23543698399</v>
      </c>
      <c r="D61" s="261">
        <v>430930.09256787912</v>
      </c>
      <c r="E61" s="211">
        <f t="shared" si="0"/>
        <v>30.294975964163768</v>
      </c>
      <c r="F61" s="265">
        <f t="shared" si="1"/>
        <v>0.14330069313900717</v>
      </c>
      <c r="H61" s="182"/>
    </row>
    <row r="62" spans="1:8">
      <c r="A62" s="219" t="s">
        <v>253</v>
      </c>
      <c r="B62" s="257" t="s">
        <v>254</v>
      </c>
      <c r="C62" s="261">
        <v>192121.86178801756</v>
      </c>
      <c r="D62" s="261">
        <v>248784.66387877474</v>
      </c>
      <c r="E62" s="211">
        <f t="shared" si="0"/>
        <v>29.493156876273417</v>
      </c>
      <c r="F62" s="265">
        <f t="shared" si="1"/>
        <v>8.2730390360398601E-2</v>
      </c>
      <c r="H62" s="182"/>
    </row>
    <row r="63" spans="1:8" ht="30">
      <c r="A63" s="219" t="s">
        <v>311</v>
      </c>
      <c r="B63" s="257" t="s">
        <v>312</v>
      </c>
      <c r="C63" s="261">
        <v>775865.22212288901</v>
      </c>
      <c r="D63" s="261">
        <v>833921.91653213534</v>
      </c>
      <c r="E63" s="211">
        <f t="shared" si="0"/>
        <v>7.4828324242184721</v>
      </c>
      <c r="F63" s="265">
        <f t="shared" si="1"/>
        <v>0.27731084629240799</v>
      </c>
      <c r="H63" s="182"/>
    </row>
    <row r="64" spans="1:8" ht="30">
      <c r="A64" s="219" t="s">
        <v>313</v>
      </c>
      <c r="B64" s="257" t="s">
        <v>314</v>
      </c>
      <c r="C64" s="261">
        <v>1593617.9806509893</v>
      </c>
      <c r="D64" s="261">
        <v>1945940.2252664601</v>
      </c>
      <c r="E64" s="211">
        <f t="shared" si="0"/>
        <v>22.108325137718879</v>
      </c>
      <c r="F64" s="265">
        <f t="shared" si="1"/>
        <v>0.64709935067678048</v>
      </c>
      <c r="H64" s="182"/>
    </row>
    <row r="65" spans="1:8">
      <c r="A65" s="219" t="s">
        <v>315</v>
      </c>
      <c r="B65" s="257" t="s">
        <v>316</v>
      </c>
      <c r="C65" s="261">
        <v>7050027.8662490463</v>
      </c>
      <c r="D65" s="261">
        <v>9173448.248886589</v>
      </c>
      <c r="E65" s="211">
        <f t="shared" si="0"/>
        <v>30.119319000185811</v>
      </c>
      <c r="F65" s="265">
        <f t="shared" si="1"/>
        <v>3.0505214539715464</v>
      </c>
      <c r="H65" s="182"/>
    </row>
    <row r="66" spans="1:8">
      <c r="A66" s="219" t="s">
        <v>255</v>
      </c>
      <c r="B66" s="257" t="s">
        <v>256</v>
      </c>
      <c r="C66" s="261">
        <v>8512949.4419287518</v>
      </c>
      <c r="D66" s="261">
        <v>9410563.9465028122</v>
      </c>
      <c r="E66" s="211">
        <f t="shared" si="0"/>
        <v>10.544107077073051</v>
      </c>
      <c r="F66" s="265">
        <f t="shared" si="1"/>
        <v>3.129371467949607</v>
      </c>
      <c r="H66" s="182"/>
    </row>
    <row r="67" spans="1:8">
      <c r="A67" s="219" t="s">
        <v>257</v>
      </c>
      <c r="B67" s="257" t="s">
        <v>258</v>
      </c>
      <c r="C67" s="261">
        <v>15489967.700299552</v>
      </c>
      <c r="D67" s="261">
        <v>15080299.561204972</v>
      </c>
      <c r="E67" s="211">
        <f t="shared" si="0"/>
        <v>-2.6447320421892044</v>
      </c>
      <c r="F67" s="265">
        <f t="shared" si="1"/>
        <v>5.0147748257430864</v>
      </c>
      <c r="H67" s="182"/>
    </row>
    <row r="68" spans="1:8" ht="30">
      <c r="A68" s="219" t="s">
        <v>259</v>
      </c>
      <c r="B68" s="257" t="s">
        <v>260</v>
      </c>
      <c r="C68" s="261">
        <v>1019436.0717743152</v>
      </c>
      <c r="D68" s="261">
        <v>956886.79396308237</v>
      </c>
      <c r="E68" s="211">
        <f t="shared" si="0"/>
        <v>-6.1356743736138952</v>
      </c>
      <c r="F68" s="265">
        <f t="shared" si="1"/>
        <v>0.31820135839984953</v>
      </c>
      <c r="H68" s="182"/>
    </row>
    <row r="69" spans="1:8">
      <c r="A69" s="219" t="s">
        <v>261</v>
      </c>
      <c r="B69" s="257" t="s">
        <v>262</v>
      </c>
      <c r="C69" s="261">
        <v>6203844.5827774927</v>
      </c>
      <c r="D69" s="261">
        <v>6213745.3030581428</v>
      </c>
      <c r="E69" s="211">
        <f t="shared" si="0"/>
        <v>0.15959007593670549</v>
      </c>
      <c r="F69" s="265">
        <f t="shared" si="1"/>
        <v>2.0663073298303547</v>
      </c>
      <c r="H69" s="182"/>
    </row>
    <row r="70" spans="1:8">
      <c r="A70" s="219" t="s">
        <v>263</v>
      </c>
      <c r="B70" s="257" t="s">
        <v>264</v>
      </c>
      <c r="C70" s="261">
        <v>599681.4688188188</v>
      </c>
      <c r="D70" s="261">
        <v>748887.46805295674</v>
      </c>
      <c r="E70" s="211">
        <f t="shared" si="0"/>
        <v>24.880875430088949</v>
      </c>
      <c r="F70" s="265">
        <f t="shared" si="1"/>
        <v>0.24903364862643146</v>
      </c>
      <c r="H70" s="182"/>
    </row>
    <row r="71" spans="1:8" ht="30">
      <c r="A71" s="219" t="s">
        <v>317</v>
      </c>
      <c r="B71" s="257" t="s">
        <v>318</v>
      </c>
      <c r="C71" s="261">
        <v>459127.56448220386</v>
      </c>
      <c r="D71" s="261">
        <v>397308.35654240643</v>
      </c>
      <c r="E71" s="211">
        <f t="shared" ref="E71:E102" si="2">D71/C71*100-100</f>
        <v>-13.464494994874912</v>
      </c>
      <c r="F71" s="265">
        <f t="shared" ref="F71:F102" si="3">D71/D$102*100</f>
        <v>0.13212018344594589</v>
      </c>
      <c r="H71" s="182"/>
    </row>
    <row r="72" spans="1:8" ht="30">
      <c r="A72" s="219" t="s">
        <v>265</v>
      </c>
      <c r="B72" s="257" t="s">
        <v>266</v>
      </c>
      <c r="C72" s="261">
        <v>125683.92148005519</v>
      </c>
      <c r="D72" s="261">
        <v>26718.56838775635</v>
      </c>
      <c r="E72" s="211">
        <f t="shared" si="2"/>
        <v>-78.741458674173913</v>
      </c>
      <c r="F72" s="265">
        <f t="shared" si="3"/>
        <v>8.8849431396911503E-3</v>
      </c>
      <c r="H72" s="182"/>
    </row>
    <row r="73" spans="1:8" ht="30">
      <c r="A73" s="219" t="s">
        <v>267</v>
      </c>
      <c r="B73" s="257" t="s">
        <v>268</v>
      </c>
      <c r="C73" s="261">
        <v>693808.08304659475</v>
      </c>
      <c r="D73" s="261">
        <v>763072.91579413426</v>
      </c>
      <c r="E73" s="211">
        <f t="shared" si="2"/>
        <v>9.9832842020792327</v>
      </c>
      <c r="F73" s="265">
        <f t="shared" si="3"/>
        <v>0.25375085108886497</v>
      </c>
      <c r="H73" s="182"/>
    </row>
    <row r="74" spans="1:8">
      <c r="A74" s="219" t="s">
        <v>269</v>
      </c>
      <c r="B74" s="257" t="s">
        <v>270</v>
      </c>
      <c r="C74" s="261">
        <v>997889.95623138559</v>
      </c>
      <c r="D74" s="261">
        <v>1317650.6016851808</v>
      </c>
      <c r="E74" s="211">
        <f t="shared" si="2"/>
        <v>32.04367810869627</v>
      </c>
      <c r="F74" s="265">
        <f t="shared" si="3"/>
        <v>0.43816908541093291</v>
      </c>
      <c r="H74" s="182"/>
    </row>
    <row r="75" spans="1:8">
      <c r="A75" s="219" t="s">
        <v>271</v>
      </c>
      <c r="B75" s="257" t="s">
        <v>272</v>
      </c>
      <c r="C75" s="261">
        <v>1209340.2786346606</v>
      </c>
      <c r="D75" s="261">
        <v>1389811.4499885018</v>
      </c>
      <c r="E75" s="211">
        <f t="shared" si="2"/>
        <v>14.923109280507248</v>
      </c>
      <c r="F75" s="265">
        <f t="shared" si="3"/>
        <v>0.462165319968945</v>
      </c>
      <c r="H75" s="182"/>
    </row>
    <row r="76" spans="1:8" ht="45">
      <c r="A76" s="219" t="s">
        <v>273</v>
      </c>
      <c r="B76" s="257" t="s">
        <v>274</v>
      </c>
      <c r="C76" s="261">
        <v>1208460.5881456216</v>
      </c>
      <c r="D76" s="261">
        <v>2377306.3995296401</v>
      </c>
      <c r="E76" s="211">
        <f t="shared" si="2"/>
        <v>96.721880949184111</v>
      </c>
      <c r="F76" s="265">
        <f t="shared" si="3"/>
        <v>0.79054505761333771</v>
      </c>
      <c r="H76" s="182"/>
    </row>
    <row r="77" spans="1:8">
      <c r="A77" s="219" t="s">
        <v>275</v>
      </c>
      <c r="B77" s="257" t="s">
        <v>276</v>
      </c>
      <c r="C77" s="261">
        <v>12004695.14000982</v>
      </c>
      <c r="D77" s="261">
        <v>14767366.458217418</v>
      </c>
      <c r="E77" s="211">
        <f t="shared" si="2"/>
        <v>23.013256779841356</v>
      </c>
      <c r="F77" s="265">
        <f t="shared" si="3"/>
        <v>4.9107126325065042</v>
      </c>
      <c r="H77" s="182"/>
    </row>
    <row r="78" spans="1:8">
      <c r="A78" s="219" t="s">
        <v>277</v>
      </c>
      <c r="B78" s="257" t="s">
        <v>278</v>
      </c>
      <c r="C78" s="261">
        <v>4779038.8216205193</v>
      </c>
      <c r="D78" s="261">
        <v>5450863.6780067207</v>
      </c>
      <c r="E78" s="211">
        <f t="shared" si="2"/>
        <v>14.057740090891173</v>
      </c>
      <c r="F78" s="265">
        <f t="shared" si="3"/>
        <v>1.8126200902100196</v>
      </c>
      <c r="H78" s="182"/>
    </row>
    <row r="79" spans="1:8">
      <c r="A79" s="219" t="s">
        <v>279</v>
      </c>
      <c r="B79" s="257" t="s">
        <v>32</v>
      </c>
      <c r="C79" s="261">
        <v>15037.297056815984</v>
      </c>
      <c r="D79" s="261">
        <v>76550.884883443927</v>
      </c>
      <c r="E79" s="211">
        <f t="shared" si="2"/>
        <v>409.07343649732297</v>
      </c>
      <c r="F79" s="265">
        <f t="shared" si="3"/>
        <v>2.5456089174078562E-2</v>
      </c>
      <c r="H79" s="182"/>
    </row>
    <row r="80" spans="1:8">
      <c r="A80" s="219" t="s">
        <v>319</v>
      </c>
      <c r="B80" s="257" t="s">
        <v>320</v>
      </c>
      <c r="C80" s="261">
        <v>750.19151139068595</v>
      </c>
      <c r="D80" s="261">
        <v>977.01069192504883</v>
      </c>
      <c r="E80" s="211">
        <f t="shared" si="2"/>
        <v>30.234836983677837</v>
      </c>
      <c r="F80" s="265">
        <f t="shared" si="3"/>
        <v>3.2489332207642714E-4</v>
      </c>
      <c r="H80" s="182"/>
    </row>
    <row r="81" spans="1:8">
      <c r="A81" s="219" t="s">
        <v>280</v>
      </c>
      <c r="B81" s="257" t="s">
        <v>53</v>
      </c>
      <c r="C81" s="261">
        <v>1347307.1272078212</v>
      </c>
      <c r="D81" s="261">
        <v>1312093.0483379078</v>
      </c>
      <c r="E81" s="211">
        <f t="shared" si="2"/>
        <v>-2.6136638156803684</v>
      </c>
      <c r="F81" s="265">
        <f t="shared" si="3"/>
        <v>0.43632098693613031</v>
      </c>
      <c r="H81" s="182"/>
    </row>
    <row r="82" spans="1:8">
      <c r="A82" s="219" t="s">
        <v>281</v>
      </c>
      <c r="B82" s="257" t="s">
        <v>282</v>
      </c>
      <c r="C82" s="261">
        <v>1731.3031799926757</v>
      </c>
      <c r="D82" s="261">
        <v>78.522309997558594</v>
      </c>
      <c r="E82" s="211">
        <f t="shared" si="2"/>
        <v>-95.46455462538394</v>
      </c>
      <c r="F82" s="265">
        <f t="shared" si="3"/>
        <v>2.6111663222390772E-5</v>
      </c>
      <c r="H82" s="182"/>
    </row>
    <row r="83" spans="1:8">
      <c r="A83" s="219" t="s">
        <v>283</v>
      </c>
      <c r="B83" s="257" t="s">
        <v>58</v>
      </c>
      <c r="C83" s="261">
        <v>151.08058401489257</v>
      </c>
      <c r="D83" s="261">
        <v>185.05164212036101</v>
      </c>
      <c r="E83" s="211">
        <f t="shared" si="2"/>
        <v>22.485389718985857</v>
      </c>
      <c r="F83" s="265">
        <f t="shared" si="3"/>
        <v>6.1536729598855224E-5</v>
      </c>
      <c r="H83" s="182"/>
    </row>
    <row r="84" spans="1:8">
      <c r="A84" s="219" t="s">
        <v>346</v>
      </c>
      <c r="B84" s="257" t="s">
        <v>347</v>
      </c>
      <c r="C84" s="261">
        <v>6510.9620840148891</v>
      </c>
      <c r="D84" s="261">
        <v>2321.40292193603</v>
      </c>
      <c r="E84" s="211">
        <f t="shared" si="2"/>
        <v>-64.346238052356</v>
      </c>
      <c r="F84" s="265">
        <f t="shared" si="3"/>
        <v>7.7195501893604712E-4</v>
      </c>
      <c r="H84" s="182"/>
    </row>
    <row r="85" spans="1:8">
      <c r="A85" s="219" t="s">
        <v>348</v>
      </c>
      <c r="B85" s="257" t="s">
        <v>349</v>
      </c>
      <c r="C85" s="261">
        <v>580.8873024520874</v>
      </c>
      <c r="D85" s="261">
        <v>622.88855639648432</v>
      </c>
      <c r="E85" s="211">
        <f t="shared" si="2"/>
        <v>7.2305340066994006</v>
      </c>
      <c r="F85" s="265">
        <f t="shared" si="3"/>
        <v>2.0713420440906358E-4</v>
      </c>
      <c r="H85" s="182"/>
    </row>
    <row r="86" spans="1:8" ht="30">
      <c r="A86" s="219" t="s">
        <v>284</v>
      </c>
      <c r="B86" s="257" t="s">
        <v>285</v>
      </c>
      <c r="C86" s="261">
        <v>954958.67288808257</v>
      </c>
      <c r="D86" s="261">
        <v>1176857.1159536804</v>
      </c>
      <c r="E86" s="211">
        <f t="shared" si="2"/>
        <v>23.236444609116958</v>
      </c>
      <c r="F86" s="265">
        <f t="shared" si="3"/>
        <v>0.39134988099066403</v>
      </c>
      <c r="H86" s="182"/>
    </row>
    <row r="87" spans="1:8">
      <c r="A87" s="219" t="s">
        <v>286</v>
      </c>
      <c r="B87" s="257" t="s">
        <v>287</v>
      </c>
      <c r="C87" s="261">
        <v>2045112.653244785</v>
      </c>
      <c r="D87" s="261">
        <v>2124581.3101746929</v>
      </c>
      <c r="E87" s="211">
        <f t="shared" si="2"/>
        <v>3.8857838370821582</v>
      </c>
      <c r="F87" s="265">
        <f t="shared" si="3"/>
        <v>0.7065043254788631</v>
      </c>
      <c r="H87" s="182"/>
    </row>
    <row r="88" spans="1:8">
      <c r="A88" s="219" t="s">
        <v>288</v>
      </c>
      <c r="B88" s="257" t="s">
        <v>289</v>
      </c>
      <c r="C88" s="261">
        <v>29922195.258354697</v>
      </c>
      <c r="D88" s="261">
        <v>34452715.552363165</v>
      </c>
      <c r="E88" s="211">
        <f t="shared" si="2"/>
        <v>15.141002372623319</v>
      </c>
      <c r="F88" s="265">
        <f t="shared" si="3"/>
        <v>11.456842082563574</v>
      </c>
      <c r="H88" s="182"/>
    </row>
    <row r="89" spans="1:8" ht="60">
      <c r="A89" s="219" t="s">
        <v>290</v>
      </c>
      <c r="B89" s="257" t="s">
        <v>291</v>
      </c>
      <c r="C89" s="261">
        <v>45344551.805710517</v>
      </c>
      <c r="D89" s="261">
        <v>57239860.929514684</v>
      </c>
      <c r="E89" s="211">
        <f t="shared" si="2"/>
        <v>26.23316065571106</v>
      </c>
      <c r="F89" s="265">
        <f t="shared" si="3"/>
        <v>19.034437111369261</v>
      </c>
      <c r="H89" s="182"/>
    </row>
    <row r="90" spans="1:8" ht="60">
      <c r="A90" s="219" t="s">
        <v>350</v>
      </c>
      <c r="B90" s="257" t="s">
        <v>351</v>
      </c>
      <c r="C90" s="261">
        <v>870.749171875</v>
      </c>
      <c r="D90" s="261">
        <v>1696.9716000976559</v>
      </c>
      <c r="E90" s="211">
        <f t="shared" si="2"/>
        <v>94.886386907900942</v>
      </c>
      <c r="F90" s="265">
        <f t="shared" si="3"/>
        <v>5.6430778617044364E-4</v>
      </c>
      <c r="H90" s="182"/>
    </row>
    <row r="91" spans="1:8" ht="30">
      <c r="A91" s="219" t="s">
        <v>292</v>
      </c>
      <c r="B91" s="257" t="s">
        <v>293</v>
      </c>
      <c r="C91" s="261">
        <v>26416444.054953087</v>
      </c>
      <c r="D91" s="261">
        <v>22706842.517195471</v>
      </c>
      <c r="E91" s="211">
        <f t="shared" si="2"/>
        <v>-14.042774001075543</v>
      </c>
      <c r="F91" s="265">
        <f t="shared" si="3"/>
        <v>7.5508912648049558</v>
      </c>
      <c r="H91" s="182"/>
    </row>
    <row r="92" spans="1:8">
      <c r="A92" s="219" t="s">
        <v>294</v>
      </c>
      <c r="B92" s="257" t="s">
        <v>295</v>
      </c>
      <c r="C92" s="261">
        <v>300820.59251602134</v>
      </c>
      <c r="D92" s="261">
        <v>372625.36001087958</v>
      </c>
      <c r="E92" s="211">
        <f t="shared" si="2"/>
        <v>23.869631694523719</v>
      </c>
      <c r="F92" s="265">
        <f t="shared" si="3"/>
        <v>0.12391214559312792</v>
      </c>
      <c r="H92" s="182"/>
    </row>
    <row r="93" spans="1:8">
      <c r="A93" s="219" t="s">
        <v>352</v>
      </c>
      <c r="B93" s="257" t="s">
        <v>353</v>
      </c>
      <c r="C93" s="261">
        <v>6768.2381972656203</v>
      </c>
      <c r="D93" s="261">
        <v>3658.6084989013675</v>
      </c>
      <c r="E93" s="211">
        <f t="shared" si="2"/>
        <v>-45.944448285235417</v>
      </c>
      <c r="F93" s="265">
        <f t="shared" si="3"/>
        <v>1.2166268795309183E-3</v>
      </c>
      <c r="H93" s="182"/>
    </row>
    <row r="94" spans="1:8" ht="45">
      <c r="A94" s="219" t="s">
        <v>296</v>
      </c>
      <c r="B94" s="257" t="s">
        <v>297</v>
      </c>
      <c r="C94" s="261">
        <v>5212824.7513842788</v>
      </c>
      <c r="D94" s="261">
        <v>5455227.1940752296</v>
      </c>
      <c r="E94" s="211">
        <f t="shared" si="2"/>
        <v>4.6501168608551495</v>
      </c>
      <c r="F94" s="265">
        <f t="shared" si="3"/>
        <v>1.8140711257443782</v>
      </c>
      <c r="H94" s="182"/>
    </row>
    <row r="95" spans="1:8">
      <c r="A95" s="219" t="s">
        <v>337</v>
      </c>
      <c r="B95" s="257" t="s">
        <v>338</v>
      </c>
      <c r="C95" s="261">
        <v>372051.478709549</v>
      </c>
      <c r="D95" s="261">
        <v>405523.96382129367</v>
      </c>
      <c r="E95" s="211">
        <f t="shared" si="2"/>
        <v>8.9967348679390113</v>
      </c>
      <c r="F95" s="265">
        <f t="shared" si="3"/>
        <v>0.13485218624158954</v>
      </c>
      <c r="H95" s="182"/>
    </row>
    <row r="96" spans="1:8">
      <c r="A96" s="219" t="s">
        <v>298</v>
      </c>
      <c r="B96" s="257" t="s">
        <v>299</v>
      </c>
      <c r="C96" s="261">
        <v>148553.22003742881</v>
      </c>
      <c r="D96" s="261">
        <v>171197.85759532161</v>
      </c>
      <c r="E96" s="211">
        <f t="shared" si="2"/>
        <v>15.243451170016613</v>
      </c>
      <c r="F96" s="265">
        <f t="shared" si="3"/>
        <v>5.692981780672067E-2</v>
      </c>
      <c r="H96" s="182"/>
    </row>
    <row r="97" spans="1:8">
      <c r="A97" s="219" t="s">
        <v>321</v>
      </c>
      <c r="B97" s="257" t="s">
        <v>322</v>
      </c>
      <c r="C97" s="261">
        <v>174050.32973410035</v>
      </c>
      <c r="D97" s="261">
        <v>478328.6441711426</v>
      </c>
      <c r="E97" s="211">
        <f t="shared" si="2"/>
        <v>174.82202699753191</v>
      </c>
      <c r="F97" s="265">
        <f t="shared" si="3"/>
        <v>0.15906251951334599</v>
      </c>
      <c r="H97" s="182"/>
    </row>
    <row r="98" spans="1:8" ht="60">
      <c r="A98" s="219" t="s">
        <v>300</v>
      </c>
      <c r="B98" s="257" t="s">
        <v>301</v>
      </c>
      <c r="C98" s="261">
        <v>3355797.6687234803</v>
      </c>
      <c r="D98" s="261">
        <v>3304403.1303622019</v>
      </c>
      <c r="E98" s="211">
        <f t="shared" si="2"/>
        <v>-1.5315148121200224</v>
      </c>
      <c r="F98" s="265">
        <f t="shared" si="3"/>
        <v>1.098840083712697</v>
      </c>
      <c r="H98" s="182"/>
    </row>
    <row r="99" spans="1:8">
      <c r="A99" s="219" t="s">
        <v>302</v>
      </c>
      <c r="B99" s="257" t="s">
        <v>303</v>
      </c>
      <c r="C99" s="261">
        <v>2201540.7786644399</v>
      </c>
      <c r="D99" s="261">
        <v>2259752.211855737</v>
      </c>
      <c r="E99" s="211">
        <f t="shared" si="2"/>
        <v>2.6441224144215596</v>
      </c>
      <c r="F99" s="265">
        <f t="shared" si="3"/>
        <v>0.75145380623499547</v>
      </c>
      <c r="H99" s="182"/>
    </row>
    <row r="100" spans="1:8">
      <c r="A100" s="219" t="s">
        <v>304</v>
      </c>
      <c r="B100" s="257" t="s">
        <v>305</v>
      </c>
      <c r="C100" s="261">
        <v>4122995.6822908851</v>
      </c>
      <c r="D100" s="261">
        <v>5696246.5753721939</v>
      </c>
      <c r="E100" s="211">
        <f t="shared" si="2"/>
        <v>38.157956357770274</v>
      </c>
      <c r="F100" s="265">
        <f t="shared" si="3"/>
        <v>1.8942192634480577</v>
      </c>
      <c r="H100" s="182"/>
    </row>
    <row r="101" spans="1:8">
      <c r="A101" s="219" t="s">
        <v>306</v>
      </c>
      <c r="B101" s="257" t="s">
        <v>307</v>
      </c>
      <c r="C101" s="261">
        <v>2130.6903644714389</v>
      </c>
      <c r="D101" s="261">
        <v>1150.2817987861622</v>
      </c>
      <c r="E101" s="211">
        <f t="shared" si="2"/>
        <v>-46.013657452686097</v>
      </c>
      <c r="F101" s="265">
        <f t="shared" si="3"/>
        <v>3.8251257434586427E-4</v>
      </c>
      <c r="H101" s="182"/>
    </row>
    <row r="102" spans="1:8" s="153" customFormat="1">
      <c r="A102" s="219"/>
      <c r="B102" s="257" t="s">
        <v>35</v>
      </c>
      <c r="C102" s="261">
        <f>SUM(C6:C101)</f>
        <v>247908045.36195892</v>
      </c>
      <c r="D102" s="261">
        <f>SUM(D6:D101)</f>
        <v>300717381.84117532</v>
      </c>
      <c r="E102" s="211">
        <f t="shared" si="2"/>
        <v>21.301985743186336</v>
      </c>
      <c r="F102" s="265">
        <f t="shared" si="3"/>
        <v>100</v>
      </c>
      <c r="G102"/>
      <c r="H102" s="182"/>
    </row>
    <row r="105" spans="1:8">
      <c r="D105" s="274"/>
    </row>
  </sheetData>
  <mergeCells count="6">
    <mergeCell ref="A1:F1"/>
    <mergeCell ref="C4:D4"/>
    <mergeCell ref="E4:E5"/>
    <mergeCell ref="F4:F5"/>
    <mergeCell ref="A2:F2"/>
    <mergeCell ref="A3:F3"/>
  </mergeCells>
  <conditionalFormatting sqref="C1 C4:D4">
    <cfRule type="top10" dxfId="59" priority="45" rank="10"/>
  </conditionalFormatting>
  <conditionalFormatting sqref="C5">
    <cfRule type="top10" dxfId="58" priority="44" rank="10"/>
  </conditionalFormatting>
  <conditionalFormatting sqref="C4:D4">
    <cfRule type="top10" dxfId="57" priority="43" rank="10"/>
  </conditionalFormatting>
  <conditionalFormatting sqref="A6:B101 B102">
    <cfRule type="duplicateValues" dxfId="56" priority="31"/>
  </conditionalFormatting>
  <conditionalFormatting sqref="A19:B19">
    <cfRule type="duplicateValues" dxfId="55" priority="30"/>
  </conditionalFormatting>
  <conditionalFormatting sqref="C4:C5">
    <cfRule type="top10" dxfId="54" priority="29" rank="10"/>
  </conditionalFormatting>
  <conditionalFormatting sqref="C4:D4">
    <cfRule type="top10" dxfId="53" priority="28" rank="10"/>
  </conditionalFormatting>
  <conditionalFormatting sqref="C4:D4">
    <cfRule type="top10" dxfId="52" priority="27" rank="10"/>
  </conditionalFormatting>
  <conditionalFormatting sqref="C5">
    <cfRule type="top10" dxfId="51" priority="26" rank="10"/>
  </conditionalFormatting>
  <conditionalFormatting sqref="A6:A101">
    <cfRule type="duplicateValues" dxfId="50" priority="25"/>
  </conditionalFormatting>
  <conditionalFormatting sqref="C6:C101">
    <cfRule type="duplicateValues" dxfId="49" priority="24"/>
  </conditionalFormatting>
  <conditionalFormatting sqref="D6:D101">
    <cfRule type="duplicateValues" dxfId="48" priority="23"/>
  </conditionalFormatting>
  <conditionalFormatting sqref="A19">
    <cfRule type="duplicateValues" dxfId="47" priority="22"/>
  </conditionalFormatting>
  <conditionalFormatting sqref="C4:C5">
    <cfRule type="top10" dxfId="46" priority="21" rank="10"/>
  </conditionalFormatting>
  <conditionalFormatting sqref="C4:D4">
    <cfRule type="top10" dxfId="45" priority="20" rank="10"/>
  </conditionalFormatting>
  <conditionalFormatting sqref="C4:D4">
    <cfRule type="top10" dxfId="44" priority="19" rank="10"/>
  </conditionalFormatting>
  <conditionalFormatting sqref="C5">
    <cfRule type="top10" dxfId="43" priority="18" rank="10"/>
  </conditionalFormatting>
  <conditionalFormatting sqref="C4:C5">
    <cfRule type="top10" dxfId="42" priority="17" rank="10"/>
  </conditionalFormatting>
  <conditionalFormatting sqref="C4:D4">
    <cfRule type="top10" dxfId="41" priority="16" rank="10"/>
  </conditionalFormatting>
  <conditionalFormatting sqref="C4:D4">
    <cfRule type="top10" dxfId="40" priority="15" rank="10"/>
  </conditionalFormatting>
  <conditionalFormatting sqref="C5">
    <cfRule type="top10" dxfId="39" priority="14" rank="10"/>
  </conditionalFormatting>
  <conditionalFormatting sqref="D6:D102">
    <cfRule type="duplicateValues" dxfId="38" priority="13"/>
  </conditionalFormatting>
  <conditionalFormatting sqref="A6:A101">
    <cfRule type="duplicateValues" dxfId="37" priority="12"/>
  </conditionalFormatting>
  <conditionalFormatting sqref="C6:C101">
    <cfRule type="duplicateValues" dxfId="36" priority="11"/>
  </conditionalFormatting>
  <conditionalFormatting sqref="A19">
    <cfRule type="duplicateValues" dxfId="35" priority="10"/>
  </conditionalFormatting>
  <conditionalFormatting sqref="A6:A102">
    <cfRule type="duplicateValues" dxfId="34" priority="9"/>
  </conditionalFormatting>
  <conditionalFormatting sqref="C6:C101">
    <cfRule type="duplicateValues" dxfId="33" priority="8"/>
  </conditionalFormatting>
  <conditionalFormatting sqref="A19">
    <cfRule type="duplicateValues" dxfId="32" priority="7"/>
  </conditionalFormatting>
  <conditionalFormatting sqref="D6:D101">
    <cfRule type="duplicateValues" dxfId="31" priority="6"/>
  </conditionalFormatting>
  <conditionalFormatting sqref="C6:C102">
    <cfRule type="duplicateValues" dxfId="30" priority="5"/>
  </conditionalFormatting>
  <conditionalFormatting sqref="D6:D102">
    <cfRule type="duplicateValues" dxfId="29" priority="4"/>
  </conditionalFormatting>
  <conditionalFormatting sqref="A6:A101">
    <cfRule type="duplicateValues" dxfId="28" priority="3"/>
  </conditionalFormatting>
  <conditionalFormatting sqref="A19">
    <cfRule type="duplicateValues" dxfId="27" priority="2"/>
  </conditionalFormatting>
  <conditionalFormatting sqref="D102">
    <cfRule type="duplicateValues" dxfId="26" priority="1"/>
  </conditionalFormatting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G1" sqref="G1:H1048576"/>
    </sheetView>
  </sheetViews>
  <sheetFormatPr defaultRowHeight="15"/>
  <cols>
    <col min="1" max="1" width="8" style="220" bestFit="1" customWidth="1"/>
    <col min="2" max="2" width="59.5703125" style="271" customWidth="1"/>
    <col min="3" max="3" width="12.5703125" style="272" bestFit="1" customWidth="1"/>
    <col min="4" max="4" width="13" style="272" customWidth="1"/>
    <col min="5" max="5" width="17.42578125" style="181" customWidth="1"/>
    <col min="6" max="6" width="12.28515625" style="220" customWidth="1"/>
    <col min="7" max="7" width="14.5703125" customWidth="1"/>
  </cols>
  <sheetData>
    <row r="1" spans="1:8">
      <c r="A1" s="289" t="s">
        <v>107</v>
      </c>
      <c r="B1" s="289"/>
      <c r="C1" s="289"/>
      <c r="D1" s="289"/>
      <c r="E1" s="289"/>
      <c r="F1" s="289"/>
    </row>
    <row r="2" spans="1:8">
      <c r="A2" s="289" t="s">
        <v>158</v>
      </c>
      <c r="B2" s="289"/>
      <c r="C2" s="289"/>
      <c r="D2" s="289"/>
      <c r="E2" s="289"/>
      <c r="F2" s="289"/>
    </row>
    <row r="3" spans="1:8">
      <c r="A3" s="320" t="s">
        <v>120</v>
      </c>
      <c r="B3" s="337"/>
      <c r="C3" s="337"/>
      <c r="D3" s="337"/>
      <c r="E3" s="337"/>
      <c r="F3" s="321"/>
    </row>
    <row r="4" spans="1:8" s="147" customFormat="1" ht="15" customHeight="1">
      <c r="A4" s="257"/>
      <c r="B4" s="257"/>
      <c r="C4" s="331" t="s">
        <v>92</v>
      </c>
      <c r="D4" s="331"/>
      <c r="E4" s="332" t="s">
        <v>145</v>
      </c>
      <c r="F4" s="330" t="s">
        <v>151</v>
      </c>
    </row>
    <row r="5" spans="1:8" s="147" customFormat="1" ht="73.5" customHeight="1">
      <c r="A5" s="257" t="s">
        <v>100</v>
      </c>
      <c r="B5" s="257" t="s">
        <v>101</v>
      </c>
      <c r="C5" s="259" t="s">
        <v>152</v>
      </c>
      <c r="D5" s="259" t="s">
        <v>137</v>
      </c>
      <c r="E5" s="332"/>
      <c r="F5" s="330"/>
    </row>
    <row r="6" spans="1:8">
      <c r="A6" s="219" t="s">
        <v>168</v>
      </c>
      <c r="B6" s="257" t="s">
        <v>169</v>
      </c>
      <c r="C6" s="261">
        <v>456743.84073681652</v>
      </c>
      <c r="D6" s="261">
        <v>433377.96469049068</v>
      </c>
      <c r="E6" s="211">
        <f>D6/C6*100-100</f>
        <v>-5.1157506598517415</v>
      </c>
      <c r="F6" s="265">
        <f>D6/D$102*100</f>
        <v>0.12645086159696903</v>
      </c>
      <c r="H6" s="182"/>
    </row>
    <row r="7" spans="1:8">
      <c r="A7" s="219" t="s">
        <v>323</v>
      </c>
      <c r="B7" s="257" t="s">
        <v>324</v>
      </c>
      <c r="C7" s="261">
        <v>13144.813218750001</v>
      </c>
      <c r="D7" s="261">
        <v>7467.3816437530513</v>
      </c>
      <c r="E7" s="211">
        <f t="shared" ref="E7:E70" si="0">D7/C7*100-100</f>
        <v>-43.191420680657203</v>
      </c>
      <c r="F7" s="265">
        <f t="shared" ref="F7:F70" si="1">D7/D$102*100</f>
        <v>2.178829842907062E-3</v>
      </c>
      <c r="H7" s="182"/>
    </row>
    <row r="8" spans="1:8">
      <c r="A8" s="219" t="s">
        <v>325</v>
      </c>
      <c r="B8" s="257" t="s">
        <v>326</v>
      </c>
      <c r="C8" s="261">
        <v>264345.75520413957</v>
      </c>
      <c r="D8" s="261">
        <v>249341.66268763729</v>
      </c>
      <c r="E8" s="211">
        <f t="shared" si="0"/>
        <v>-5.6759347260618824</v>
      </c>
      <c r="F8" s="265">
        <f t="shared" si="1"/>
        <v>7.2752817742799264E-2</v>
      </c>
      <c r="H8" s="182"/>
    </row>
    <row r="9" spans="1:8" ht="30">
      <c r="A9" s="219" t="s">
        <v>170</v>
      </c>
      <c r="B9" s="257" t="s">
        <v>171</v>
      </c>
      <c r="C9" s="261">
        <v>111151.55474945069</v>
      </c>
      <c r="D9" s="261">
        <v>128299.66390404895</v>
      </c>
      <c r="E9" s="211">
        <f t="shared" si="0"/>
        <v>15.427682674571869</v>
      </c>
      <c r="F9" s="265">
        <f t="shared" si="1"/>
        <v>3.7435228288210477E-2</v>
      </c>
      <c r="H9" s="182"/>
    </row>
    <row r="10" spans="1:8">
      <c r="A10" s="219" t="s">
        <v>172</v>
      </c>
      <c r="B10" s="257" t="s">
        <v>173</v>
      </c>
      <c r="C10" s="261">
        <v>6754.1300124511708</v>
      </c>
      <c r="D10" s="261">
        <v>3041.9836478881834</v>
      </c>
      <c r="E10" s="211">
        <f t="shared" si="0"/>
        <v>-54.961132784232504</v>
      </c>
      <c r="F10" s="265">
        <f t="shared" si="1"/>
        <v>8.8758885910147434E-4</v>
      </c>
      <c r="H10" s="182"/>
    </row>
    <row r="11" spans="1:8" ht="30">
      <c r="A11" s="219" t="s">
        <v>327</v>
      </c>
      <c r="B11" s="257" t="s">
        <v>328</v>
      </c>
      <c r="C11" s="261">
        <v>8556.3750259571061</v>
      </c>
      <c r="D11" s="261">
        <v>34701.202609146116</v>
      </c>
      <c r="E11" s="211">
        <f t="shared" si="0"/>
        <v>305.55962663948895</v>
      </c>
      <c r="F11" s="265">
        <f t="shared" si="1"/>
        <v>1.0125104010563459E-2</v>
      </c>
      <c r="H11" s="182"/>
    </row>
    <row r="12" spans="1:8">
      <c r="A12" s="219" t="s">
        <v>174</v>
      </c>
      <c r="B12" s="257" t="s">
        <v>175</v>
      </c>
      <c r="C12" s="261">
        <v>10769365.220906625</v>
      </c>
      <c r="D12" s="261">
        <v>7477413.8879538532</v>
      </c>
      <c r="E12" s="211">
        <f t="shared" si="0"/>
        <v>-30.567737888228436</v>
      </c>
      <c r="F12" s="265">
        <f t="shared" si="1"/>
        <v>2.1817570473943708</v>
      </c>
      <c r="H12" s="182"/>
    </row>
    <row r="13" spans="1:8">
      <c r="A13" s="219" t="s">
        <v>176</v>
      </c>
      <c r="B13" s="257" t="s">
        <v>177</v>
      </c>
      <c r="C13" s="261">
        <v>1542052.1925222836</v>
      </c>
      <c r="D13" s="261">
        <v>2962534.9311335622</v>
      </c>
      <c r="E13" s="211">
        <f t="shared" si="0"/>
        <v>92.116385262410745</v>
      </c>
      <c r="F13" s="265">
        <f t="shared" si="1"/>
        <v>0.86440734203110292</v>
      </c>
      <c r="H13" s="182"/>
    </row>
    <row r="14" spans="1:8">
      <c r="A14" s="219" t="s">
        <v>178</v>
      </c>
      <c r="B14" s="257" t="s">
        <v>179</v>
      </c>
      <c r="C14" s="261">
        <v>1706775.5410939304</v>
      </c>
      <c r="D14" s="261">
        <v>1439434.3052390292</v>
      </c>
      <c r="E14" s="211">
        <f t="shared" si="0"/>
        <v>-15.663526305489057</v>
      </c>
      <c r="F14" s="265">
        <f t="shared" si="1"/>
        <v>0.41999760703039651</v>
      </c>
      <c r="H14" s="182"/>
    </row>
    <row r="15" spans="1:8">
      <c r="A15" s="219" t="s">
        <v>180</v>
      </c>
      <c r="B15" s="257" t="s">
        <v>41</v>
      </c>
      <c r="C15" s="261">
        <v>4233285.0025943778</v>
      </c>
      <c r="D15" s="261">
        <v>706496.84881765721</v>
      </c>
      <c r="E15" s="211">
        <f t="shared" si="0"/>
        <v>-83.310907524896635</v>
      </c>
      <c r="F15" s="265">
        <f t="shared" si="1"/>
        <v>0.20614138818142036</v>
      </c>
      <c r="H15" s="182"/>
    </row>
    <row r="16" spans="1:8" ht="30">
      <c r="A16" s="219" t="s">
        <v>181</v>
      </c>
      <c r="B16" s="257" t="s">
        <v>182</v>
      </c>
      <c r="C16" s="261">
        <v>207681.6443917389</v>
      </c>
      <c r="D16" s="261">
        <v>221793.7209278259</v>
      </c>
      <c r="E16" s="211">
        <f t="shared" si="0"/>
        <v>6.795052387715188</v>
      </c>
      <c r="F16" s="265">
        <f t="shared" si="1"/>
        <v>6.4714889526400227E-2</v>
      </c>
      <c r="H16" s="182"/>
    </row>
    <row r="17" spans="1:8" ht="30">
      <c r="A17" s="219" t="s">
        <v>183</v>
      </c>
      <c r="B17" s="257" t="s">
        <v>184</v>
      </c>
      <c r="C17" s="261">
        <v>17641703.424589153</v>
      </c>
      <c r="D17" s="261">
        <v>17479681.096616186</v>
      </c>
      <c r="E17" s="211">
        <f t="shared" si="0"/>
        <v>-0.91840523601103996</v>
      </c>
      <c r="F17" s="265">
        <f t="shared" si="1"/>
        <v>5.1002148590686494</v>
      </c>
      <c r="H17" s="182"/>
    </row>
    <row r="18" spans="1:8">
      <c r="A18" s="219" t="s">
        <v>185</v>
      </c>
      <c r="B18" s="257" t="s">
        <v>186</v>
      </c>
      <c r="C18" s="261">
        <v>110436.76911376954</v>
      </c>
      <c r="D18" s="261">
        <v>97709.16633633418</v>
      </c>
      <c r="E18" s="211">
        <f t="shared" si="0"/>
        <v>-11.524787332671465</v>
      </c>
      <c r="F18" s="265">
        <f t="shared" si="1"/>
        <v>2.8509544268073225E-2</v>
      </c>
      <c r="H18" s="182"/>
    </row>
    <row r="19" spans="1:8" ht="30">
      <c r="A19" s="219" t="s">
        <v>187</v>
      </c>
      <c r="B19" s="257" t="s">
        <v>188</v>
      </c>
      <c r="C19" s="261">
        <v>596.97409570312504</v>
      </c>
      <c r="D19" s="261">
        <v>1457.6112624511723</v>
      </c>
      <c r="E19" s="211">
        <f t="shared" si="0"/>
        <v>144.16658493939772</v>
      </c>
      <c r="F19" s="265">
        <f t="shared" si="1"/>
        <v>4.2530127285551124E-4</v>
      </c>
      <c r="H19" s="182"/>
    </row>
    <row r="20" spans="1:8" ht="30">
      <c r="A20" s="219" t="s">
        <v>189</v>
      </c>
      <c r="B20" s="257" t="s">
        <v>190</v>
      </c>
      <c r="C20" s="261">
        <v>97732739.242164329</v>
      </c>
      <c r="D20" s="261">
        <v>120769298.28966272</v>
      </c>
      <c r="E20" s="211">
        <f t="shared" si="0"/>
        <v>23.570974502636105</v>
      </c>
      <c r="F20" s="265">
        <f t="shared" si="1"/>
        <v>35.238021005741963</v>
      </c>
      <c r="H20" s="182"/>
    </row>
    <row r="21" spans="1:8" ht="30">
      <c r="A21" s="219" t="s">
        <v>329</v>
      </c>
      <c r="B21" s="257" t="s">
        <v>330</v>
      </c>
      <c r="C21" s="261">
        <v>96297.521603446934</v>
      </c>
      <c r="D21" s="261">
        <v>56964.703630115509</v>
      </c>
      <c r="E21" s="211">
        <f t="shared" si="0"/>
        <v>-40.845098937544741</v>
      </c>
      <c r="F21" s="265">
        <f t="shared" si="1"/>
        <v>1.6621140070627479E-2</v>
      </c>
      <c r="H21" s="182"/>
    </row>
    <row r="22" spans="1:8">
      <c r="A22" s="219" t="s">
        <v>191</v>
      </c>
      <c r="B22" s="257" t="s">
        <v>192</v>
      </c>
      <c r="C22" s="261">
        <v>190861.81386918825</v>
      </c>
      <c r="D22" s="261">
        <v>161046.06042279248</v>
      </c>
      <c r="E22" s="211">
        <f t="shared" si="0"/>
        <v>-15.621644184326328</v>
      </c>
      <c r="F22" s="265">
        <f t="shared" si="1"/>
        <v>4.6989959703658386E-2</v>
      </c>
      <c r="H22" s="182"/>
    </row>
    <row r="23" spans="1:8">
      <c r="A23" s="219" t="s">
        <v>309</v>
      </c>
      <c r="B23" s="257" t="s">
        <v>310</v>
      </c>
      <c r="C23" s="261">
        <v>451797.0950984048</v>
      </c>
      <c r="D23" s="261">
        <v>445587.30709668464</v>
      </c>
      <c r="E23" s="211">
        <f t="shared" si="0"/>
        <v>-1.3744639062735899</v>
      </c>
      <c r="F23" s="265">
        <f t="shared" si="1"/>
        <v>0.13001329899015363</v>
      </c>
      <c r="H23" s="182"/>
    </row>
    <row r="24" spans="1:8" ht="30">
      <c r="A24" s="219" t="s">
        <v>193</v>
      </c>
      <c r="B24" s="257" t="s">
        <v>194</v>
      </c>
      <c r="C24" s="261">
        <v>744691.40317335352</v>
      </c>
      <c r="D24" s="261">
        <v>847714.63279469649</v>
      </c>
      <c r="E24" s="211">
        <f t="shared" si="0"/>
        <v>13.834351945293051</v>
      </c>
      <c r="F24" s="265">
        <f t="shared" si="1"/>
        <v>0.24734586074721968</v>
      </c>
      <c r="H24" s="182"/>
    </row>
    <row r="25" spans="1:8">
      <c r="A25" s="219" t="s">
        <v>195</v>
      </c>
      <c r="B25" s="257" t="s">
        <v>196</v>
      </c>
      <c r="C25" s="261">
        <v>291390.8621091118</v>
      </c>
      <c r="D25" s="261">
        <v>282512.75162776763</v>
      </c>
      <c r="E25" s="211">
        <f t="shared" si="0"/>
        <v>-3.0468046997368674</v>
      </c>
      <c r="F25" s="265">
        <f t="shared" si="1"/>
        <v>8.2431465755244487E-2</v>
      </c>
      <c r="H25" s="182"/>
    </row>
    <row r="26" spans="1:8">
      <c r="A26" s="219" t="s">
        <v>197</v>
      </c>
      <c r="B26" s="257" t="s">
        <v>198</v>
      </c>
      <c r="C26" s="261">
        <v>4632728.0167969894</v>
      </c>
      <c r="D26" s="261">
        <v>5891254.5333648389</v>
      </c>
      <c r="E26" s="211">
        <f t="shared" si="0"/>
        <v>27.165991873573873</v>
      </c>
      <c r="F26" s="265">
        <f t="shared" si="1"/>
        <v>1.7189480599528499</v>
      </c>
      <c r="H26" s="182"/>
    </row>
    <row r="27" spans="1:8">
      <c r="A27" s="219" t="s">
        <v>199</v>
      </c>
      <c r="B27" s="257" t="s">
        <v>200</v>
      </c>
      <c r="C27" s="261">
        <v>2573141.3951894944</v>
      </c>
      <c r="D27" s="261">
        <v>2184897.6378152505</v>
      </c>
      <c r="E27" s="211">
        <f t="shared" si="0"/>
        <v>-15.088318041910483</v>
      </c>
      <c r="F27" s="265">
        <f t="shared" si="1"/>
        <v>0.63750862137219111</v>
      </c>
      <c r="H27" s="182"/>
    </row>
    <row r="28" spans="1:8" ht="30">
      <c r="A28" s="219" t="s">
        <v>201</v>
      </c>
      <c r="B28" s="257" t="s">
        <v>202</v>
      </c>
      <c r="C28" s="261">
        <v>2238401.6846449585</v>
      </c>
      <c r="D28" s="261">
        <v>2928205.4714499791</v>
      </c>
      <c r="E28" s="211">
        <f t="shared" si="0"/>
        <v>30.816800734959827</v>
      </c>
      <c r="F28" s="265">
        <f t="shared" si="1"/>
        <v>0.85439070503330883</v>
      </c>
      <c r="H28" s="182"/>
    </row>
    <row r="29" spans="1:8">
      <c r="A29" s="219" t="s">
        <v>331</v>
      </c>
      <c r="B29" s="257" t="s">
        <v>332</v>
      </c>
      <c r="C29" s="261">
        <v>79806.552153015145</v>
      </c>
      <c r="D29" s="261">
        <v>142677.79469226071</v>
      </c>
      <c r="E29" s="211">
        <f t="shared" si="0"/>
        <v>78.779549852875391</v>
      </c>
      <c r="F29" s="265">
        <f t="shared" si="1"/>
        <v>4.1630473950093061E-2</v>
      </c>
      <c r="H29" s="182"/>
    </row>
    <row r="30" spans="1:8" ht="30">
      <c r="A30" s="219" t="s">
        <v>203</v>
      </c>
      <c r="B30" s="257" t="s">
        <v>204</v>
      </c>
      <c r="C30" s="261">
        <v>1693116.0975162238</v>
      </c>
      <c r="D30" s="261">
        <v>1454791.4891095313</v>
      </c>
      <c r="E30" s="211">
        <f t="shared" si="0"/>
        <v>-14.07609370416543</v>
      </c>
      <c r="F30" s="265">
        <f t="shared" si="1"/>
        <v>0.42447852043704598</v>
      </c>
      <c r="H30" s="182"/>
    </row>
    <row r="31" spans="1:8">
      <c r="A31" s="219" t="s">
        <v>205</v>
      </c>
      <c r="B31" s="257" t="s">
        <v>206</v>
      </c>
      <c r="C31" s="261">
        <v>0</v>
      </c>
      <c r="D31" s="261">
        <v>121.71791001892089</v>
      </c>
      <c r="E31" s="211" t="s">
        <v>308</v>
      </c>
      <c r="F31" s="265">
        <f t="shared" si="1"/>
        <v>3.5514806583825879E-5</v>
      </c>
      <c r="H31" s="182"/>
    </row>
    <row r="32" spans="1:8" ht="30">
      <c r="A32" s="219" t="s">
        <v>207</v>
      </c>
      <c r="B32" s="257" t="s">
        <v>208</v>
      </c>
      <c r="C32" s="261">
        <v>6557556.5710527375</v>
      </c>
      <c r="D32" s="261">
        <v>7351220.0891311215</v>
      </c>
      <c r="E32" s="211">
        <f t="shared" si="0"/>
        <v>12.103037304807728</v>
      </c>
      <c r="F32" s="265">
        <f t="shared" si="1"/>
        <v>2.1449362676375472</v>
      </c>
      <c r="H32" s="182"/>
    </row>
    <row r="33" spans="1:8" ht="45">
      <c r="A33" s="219" t="s">
        <v>209</v>
      </c>
      <c r="B33" s="257" t="s">
        <v>210</v>
      </c>
      <c r="C33" s="261">
        <v>262228.6326961671</v>
      </c>
      <c r="D33" s="261">
        <v>188063.00364861297</v>
      </c>
      <c r="E33" s="211">
        <f t="shared" si="0"/>
        <v>-28.282811180839516</v>
      </c>
      <c r="F33" s="265">
        <f t="shared" si="1"/>
        <v>5.4872953365002607E-2</v>
      </c>
      <c r="H33" s="182"/>
    </row>
    <row r="34" spans="1:8">
      <c r="A34" s="219" t="s">
        <v>211</v>
      </c>
      <c r="B34" s="257" t="s">
        <v>212</v>
      </c>
      <c r="C34" s="261">
        <v>1178426.4236617791</v>
      </c>
      <c r="D34" s="261">
        <v>1184782.6636855865</v>
      </c>
      <c r="E34" s="211">
        <f t="shared" si="0"/>
        <v>0.53938369814012788</v>
      </c>
      <c r="F34" s="265">
        <f t="shared" si="1"/>
        <v>0.3456954456260608</v>
      </c>
      <c r="H34" s="182"/>
    </row>
    <row r="35" spans="1:8">
      <c r="A35" s="219" t="s">
        <v>213</v>
      </c>
      <c r="B35" s="257" t="s">
        <v>43</v>
      </c>
      <c r="C35" s="261">
        <v>4146179.0522065442</v>
      </c>
      <c r="D35" s="261">
        <v>5107894.2942442894</v>
      </c>
      <c r="E35" s="211">
        <f t="shared" si="0"/>
        <v>23.195217329698608</v>
      </c>
      <c r="F35" s="265">
        <f t="shared" si="1"/>
        <v>1.4903795002930498</v>
      </c>
      <c r="H35" s="182"/>
    </row>
    <row r="36" spans="1:8">
      <c r="A36" s="219" t="s">
        <v>339</v>
      </c>
      <c r="B36" s="257" t="s">
        <v>47</v>
      </c>
      <c r="C36" s="261">
        <v>10424359.859556887</v>
      </c>
      <c r="D36" s="261">
        <v>18738827.946153563</v>
      </c>
      <c r="E36" s="211">
        <f t="shared" si="0"/>
        <v>79.759987170570525</v>
      </c>
      <c r="F36" s="265">
        <f t="shared" si="1"/>
        <v>5.4676082592264592</v>
      </c>
      <c r="H36" s="182"/>
    </row>
    <row r="37" spans="1:8" ht="45">
      <c r="A37" s="219" t="s">
        <v>214</v>
      </c>
      <c r="B37" s="257" t="s">
        <v>215</v>
      </c>
      <c r="C37" s="261">
        <v>768405.34692064265</v>
      </c>
      <c r="D37" s="261">
        <v>785710.40328759002</v>
      </c>
      <c r="E37" s="211">
        <f t="shared" si="0"/>
        <v>2.2520739133709498</v>
      </c>
      <c r="F37" s="265">
        <f t="shared" si="1"/>
        <v>0.22925428968769584</v>
      </c>
      <c r="H37" s="182"/>
    </row>
    <row r="38" spans="1:8" ht="30">
      <c r="A38" s="219" t="s">
        <v>216</v>
      </c>
      <c r="B38" s="257" t="s">
        <v>217</v>
      </c>
      <c r="C38" s="261">
        <v>2237355.2517771921</v>
      </c>
      <c r="D38" s="261">
        <v>2712511.3423484839</v>
      </c>
      <c r="E38" s="211">
        <f t="shared" si="0"/>
        <v>21.237400282939518</v>
      </c>
      <c r="F38" s="265">
        <f t="shared" si="1"/>
        <v>0.79145555214483432</v>
      </c>
      <c r="H38" s="182"/>
    </row>
    <row r="39" spans="1:8" ht="60">
      <c r="A39" s="219" t="s">
        <v>218</v>
      </c>
      <c r="B39" s="257" t="s">
        <v>219</v>
      </c>
      <c r="C39" s="261">
        <v>996345.0955799846</v>
      </c>
      <c r="D39" s="261">
        <v>1012783.3773189444</v>
      </c>
      <c r="E39" s="211">
        <f t="shared" si="0"/>
        <v>1.6498582480993491</v>
      </c>
      <c r="F39" s="265">
        <f t="shared" si="1"/>
        <v>0.29550955772412579</v>
      </c>
      <c r="H39" s="182"/>
    </row>
    <row r="40" spans="1:8">
      <c r="A40" s="219" t="s">
        <v>220</v>
      </c>
      <c r="B40" s="257" t="s">
        <v>221</v>
      </c>
      <c r="C40" s="261">
        <v>132334.85177928352</v>
      </c>
      <c r="D40" s="261">
        <v>100636.09902388381</v>
      </c>
      <c r="E40" s="211">
        <f t="shared" si="0"/>
        <v>-23.953442595960212</v>
      </c>
      <c r="F40" s="265">
        <f t="shared" si="1"/>
        <v>2.9363563600692755E-2</v>
      </c>
      <c r="H40" s="182"/>
    </row>
    <row r="41" spans="1:8" ht="30">
      <c r="A41" s="219" t="s">
        <v>340</v>
      </c>
      <c r="B41" s="257" t="s">
        <v>341</v>
      </c>
      <c r="C41" s="261">
        <v>4780.2195000000002</v>
      </c>
      <c r="D41" s="261">
        <v>0.93728002929687504</v>
      </c>
      <c r="E41" s="211">
        <f t="shared" si="0"/>
        <v>-99.980392531571056</v>
      </c>
      <c r="F41" s="265">
        <f t="shared" si="1"/>
        <v>2.7347921887737553E-7</v>
      </c>
      <c r="H41" s="182"/>
    </row>
    <row r="42" spans="1:8">
      <c r="A42" s="219" t="s">
        <v>222</v>
      </c>
      <c r="B42" s="257" t="s">
        <v>223</v>
      </c>
      <c r="C42" s="261">
        <v>476920.62591030862</v>
      </c>
      <c r="D42" s="261">
        <v>355283.50666918902</v>
      </c>
      <c r="E42" s="211">
        <f t="shared" si="0"/>
        <v>-25.504688334447309</v>
      </c>
      <c r="F42" s="265">
        <f t="shared" si="1"/>
        <v>0.10366448963688446</v>
      </c>
      <c r="H42" s="182"/>
    </row>
    <row r="43" spans="1:8">
      <c r="A43" s="219" t="s">
        <v>224</v>
      </c>
      <c r="B43" s="257" t="s">
        <v>225</v>
      </c>
      <c r="C43" s="261">
        <v>2339811.8049891721</v>
      </c>
      <c r="D43" s="261">
        <v>2908209.1635275451</v>
      </c>
      <c r="E43" s="211">
        <f t="shared" si="0"/>
        <v>24.292439132343091</v>
      </c>
      <c r="F43" s="265">
        <f t="shared" si="1"/>
        <v>0.84855618973358449</v>
      </c>
      <c r="H43" s="182"/>
    </row>
    <row r="44" spans="1:8">
      <c r="A44" s="219" t="s">
        <v>226</v>
      </c>
      <c r="B44" s="257" t="s">
        <v>227</v>
      </c>
      <c r="C44" s="261">
        <v>9512046.0653648768</v>
      </c>
      <c r="D44" s="261">
        <v>10234826.209678857</v>
      </c>
      <c r="E44" s="211">
        <f t="shared" si="0"/>
        <v>7.5985769974953712</v>
      </c>
      <c r="F44" s="265">
        <f t="shared" si="1"/>
        <v>2.9863137906271358</v>
      </c>
      <c r="H44" s="182"/>
    </row>
    <row r="45" spans="1:8">
      <c r="A45" s="219" t="s">
        <v>228</v>
      </c>
      <c r="B45" s="257" t="s">
        <v>54</v>
      </c>
      <c r="C45" s="261">
        <v>1401042.73475867</v>
      </c>
      <c r="D45" s="261">
        <v>1174772.8611884317</v>
      </c>
      <c r="E45" s="211">
        <f t="shared" si="0"/>
        <v>-16.150105057945524</v>
      </c>
      <c r="F45" s="265">
        <f t="shared" si="1"/>
        <v>0.34277478917070847</v>
      </c>
      <c r="H45" s="182"/>
    </row>
    <row r="46" spans="1:8">
      <c r="A46" s="219" t="s">
        <v>229</v>
      </c>
      <c r="B46" s="257" t="s">
        <v>230</v>
      </c>
      <c r="C46" s="261">
        <v>9369.0253007202118</v>
      </c>
      <c r="D46" s="261">
        <v>13518.030942932126</v>
      </c>
      <c r="E46" s="211">
        <f t="shared" si="0"/>
        <v>44.284282612546406</v>
      </c>
      <c r="F46" s="265">
        <f t="shared" si="1"/>
        <v>3.944286048435915E-3</v>
      </c>
      <c r="H46" s="182"/>
    </row>
    <row r="47" spans="1:8" ht="45">
      <c r="A47" s="219" t="s">
        <v>231</v>
      </c>
      <c r="B47" s="257" t="s">
        <v>232</v>
      </c>
      <c r="C47" s="261">
        <v>64004.868565851219</v>
      </c>
      <c r="D47" s="261">
        <v>61946.000019351013</v>
      </c>
      <c r="E47" s="211">
        <f t="shared" si="0"/>
        <v>-3.2167374023773618</v>
      </c>
      <c r="F47" s="265">
        <f t="shared" si="1"/>
        <v>1.8074580881210809E-2</v>
      </c>
      <c r="H47" s="182"/>
    </row>
    <row r="48" spans="1:8">
      <c r="A48" s="219" t="s">
        <v>333</v>
      </c>
      <c r="B48" s="257" t="s">
        <v>334</v>
      </c>
      <c r="C48" s="261">
        <v>6.5474498901367202</v>
      </c>
      <c r="D48" s="261">
        <v>13.729640316009519</v>
      </c>
      <c r="E48" s="211">
        <f t="shared" si="0"/>
        <v>109.694469547484</v>
      </c>
      <c r="F48" s="265">
        <f t="shared" si="1"/>
        <v>4.0060293527286034E-6</v>
      </c>
      <c r="H48" s="182"/>
    </row>
    <row r="49" spans="1:8">
      <c r="A49" s="219" t="s">
        <v>233</v>
      </c>
      <c r="B49" s="257" t="s">
        <v>234</v>
      </c>
      <c r="C49" s="261">
        <v>839458.66622993909</v>
      </c>
      <c r="D49" s="261">
        <v>794219.49141306535</v>
      </c>
      <c r="E49" s="211">
        <f t="shared" si="0"/>
        <v>-5.3890890209098359</v>
      </c>
      <c r="F49" s="265">
        <f t="shared" si="1"/>
        <v>0.23173706826098889</v>
      </c>
      <c r="H49" s="182"/>
    </row>
    <row r="50" spans="1:8">
      <c r="A50" s="219" t="s">
        <v>342</v>
      </c>
      <c r="B50" s="257" t="s">
        <v>343</v>
      </c>
      <c r="C50" s="261">
        <v>0</v>
      </c>
      <c r="D50" s="261">
        <v>167.41151953125001</v>
      </c>
      <c r="E50" s="211" t="s">
        <v>308</v>
      </c>
      <c r="F50" s="265">
        <f t="shared" si="1"/>
        <v>4.8847270998429875E-5</v>
      </c>
      <c r="H50" s="182"/>
    </row>
    <row r="51" spans="1:8" ht="30">
      <c r="A51" s="219" t="s">
        <v>235</v>
      </c>
      <c r="B51" s="257" t="s">
        <v>236</v>
      </c>
      <c r="C51" s="261">
        <v>3565.6153320846556</v>
      </c>
      <c r="D51" s="261">
        <v>951.73342468261751</v>
      </c>
      <c r="E51" s="211">
        <f t="shared" si="0"/>
        <v>-73.30801738149971</v>
      </c>
      <c r="F51" s="265">
        <f t="shared" si="1"/>
        <v>2.7769642521557517E-4</v>
      </c>
      <c r="H51" s="182"/>
    </row>
    <row r="52" spans="1:8" ht="30">
      <c r="A52" s="219" t="s">
        <v>344</v>
      </c>
      <c r="B52" s="257" t="s">
        <v>345</v>
      </c>
      <c r="C52" s="261">
        <v>348010.92650000006</v>
      </c>
      <c r="D52" s="261">
        <v>600234.75423999026</v>
      </c>
      <c r="E52" s="211">
        <f t="shared" si="0"/>
        <v>72.475835824077251</v>
      </c>
      <c r="F52" s="265">
        <f t="shared" si="1"/>
        <v>0.17513627368732981</v>
      </c>
      <c r="H52" s="182"/>
    </row>
    <row r="53" spans="1:8" ht="30">
      <c r="A53" s="219" t="s">
        <v>237</v>
      </c>
      <c r="B53" s="257" t="s">
        <v>238</v>
      </c>
      <c r="C53" s="261">
        <v>1652983.0339949629</v>
      </c>
      <c r="D53" s="261">
        <v>1399900.5395409584</v>
      </c>
      <c r="E53" s="211">
        <f t="shared" si="0"/>
        <v>-15.310652877201619</v>
      </c>
      <c r="F53" s="265">
        <f t="shared" si="1"/>
        <v>0.40846245955638044</v>
      </c>
      <c r="H53" s="182"/>
    </row>
    <row r="54" spans="1:8" ht="30">
      <c r="A54" s="219" t="s">
        <v>239</v>
      </c>
      <c r="B54" s="257" t="s">
        <v>240</v>
      </c>
      <c r="C54" s="261">
        <v>2936691.6920304243</v>
      </c>
      <c r="D54" s="261">
        <v>2650063.7412981158</v>
      </c>
      <c r="E54" s="211">
        <f t="shared" si="0"/>
        <v>-9.7602329693020806</v>
      </c>
      <c r="F54" s="265">
        <f t="shared" si="1"/>
        <v>0.77323461430106932</v>
      </c>
      <c r="H54" s="182"/>
    </row>
    <row r="55" spans="1:8">
      <c r="A55" s="219" t="s">
        <v>335</v>
      </c>
      <c r="B55" s="257" t="s">
        <v>336</v>
      </c>
      <c r="C55" s="261">
        <v>26.731749755859372</v>
      </c>
      <c r="D55" s="261">
        <v>2246.7290409088132</v>
      </c>
      <c r="E55" s="211">
        <f t="shared" si="0"/>
        <v>8304.7212076581309</v>
      </c>
      <c r="F55" s="265">
        <f t="shared" si="1"/>
        <v>6.5554976520495242E-4</v>
      </c>
      <c r="H55" s="182"/>
    </row>
    <row r="56" spans="1:8" ht="30">
      <c r="A56" s="219" t="s">
        <v>241</v>
      </c>
      <c r="B56" s="257" t="s">
        <v>242</v>
      </c>
      <c r="C56" s="261">
        <v>1000862.5724127167</v>
      </c>
      <c r="D56" s="261">
        <v>1369532.8371991641</v>
      </c>
      <c r="E56" s="211">
        <f t="shared" si="0"/>
        <v>36.835253405241929</v>
      </c>
      <c r="F56" s="265">
        <f t="shared" si="1"/>
        <v>0.39960178264452439</v>
      </c>
      <c r="H56" s="182"/>
    </row>
    <row r="57" spans="1:8">
      <c r="A57" s="219" t="s">
        <v>243</v>
      </c>
      <c r="B57" s="257" t="s">
        <v>244</v>
      </c>
      <c r="C57" s="261">
        <v>33775.923867016783</v>
      </c>
      <c r="D57" s="261">
        <v>31568.445417629235</v>
      </c>
      <c r="E57" s="211">
        <f t="shared" si="0"/>
        <v>-6.5356567538429857</v>
      </c>
      <c r="F57" s="265">
        <f t="shared" si="1"/>
        <v>9.211029280611913E-3</v>
      </c>
      <c r="H57" s="182"/>
    </row>
    <row r="58" spans="1:8" ht="30">
      <c r="A58" s="219" t="s">
        <v>245</v>
      </c>
      <c r="B58" s="257" t="s">
        <v>246</v>
      </c>
      <c r="C58" s="261">
        <v>1872398.1513909684</v>
      </c>
      <c r="D58" s="261">
        <v>1622682.4993225096</v>
      </c>
      <c r="E58" s="211">
        <f t="shared" si="0"/>
        <v>-13.336674781640312</v>
      </c>
      <c r="F58" s="265">
        <f t="shared" si="1"/>
        <v>0.47346569704852559</v>
      </c>
      <c r="H58" s="182"/>
    </row>
    <row r="59" spans="1:8" ht="30">
      <c r="A59" s="219" t="s">
        <v>247</v>
      </c>
      <c r="B59" s="257" t="s">
        <v>248</v>
      </c>
      <c r="C59" s="261">
        <v>142603.25520391841</v>
      </c>
      <c r="D59" s="261">
        <v>101637.10546701813</v>
      </c>
      <c r="E59" s="211">
        <f t="shared" si="0"/>
        <v>-28.727359468982598</v>
      </c>
      <c r="F59" s="265">
        <f t="shared" si="1"/>
        <v>2.9655636888934005E-2</v>
      </c>
      <c r="H59" s="182"/>
    </row>
    <row r="60" spans="1:8">
      <c r="A60" s="219" t="s">
        <v>249</v>
      </c>
      <c r="B60" s="257" t="s">
        <v>250</v>
      </c>
      <c r="C60" s="261">
        <v>2949961.9142598021</v>
      </c>
      <c r="D60" s="261">
        <v>2168269.0237308298</v>
      </c>
      <c r="E60" s="211">
        <f t="shared" si="0"/>
        <v>-26.498406191291892</v>
      </c>
      <c r="F60" s="265">
        <f t="shared" si="1"/>
        <v>0.63265673052988625</v>
      </c>
      <c r="H60" s="182"/>
    </row>
    <row r="61" spans="1:8" ht="30">
      <c r="A61" s="219" t="s">
        <v>251</v>
      </c>
      <c r="B61" s="257" t="s">
        <v>252</v>
      </c>
      <c r="C61" s="261">
        <v>57292.417722801176</v>
      </c>
      <c r="D61" s="261">
        <v>57553.423205638835</v>
      </c>
      <c r="E61" s="211">
        <f t="shared" si="0"/>
        <v>0.45556723422022571</v>
      </c>
      <c r="F61" s="265">
        <f t="shared" si="1"/>
        <v>1.679291644974517E-2</v>
      </c>
      <c r="H61" s="182"/>
    </row>
    <row r="62" spans="1:8">
      <c r="A62" s="219" t="s">
        <v>253</v>
      </c>
      <c r="B62" s="257" t="s">
        <v>254</v>
      </c>
      <c r="C62" s="261">
        <v>59340.596114135755</v>
      </c>
      <c r="D62" s="261">
        <v>79002.600132672364</v>
      </c>
      <c r="E62" s="211">
        <f t="shared" si="0"/>
        <v>33.134153186999839</v>
      </c>
      <c r="F62" s="265">
        <f t="shared" si="1"/>
        <v>2.30513493280902E-2</v>
      </c>
      <c r="H62" s="182"/>
    </row>
    <row r="63" spans="1:8" ht="30">
      <c r="A63" s="219" t="s">
        <v>311</v>
      </c>
      <c r="B63" s="257" t="s">
        <v>312</v>
      </c>
      <c r="C63" s="261">
        <v>15452.009196089748</v>
      </c>
      <c r="D63" s="261">
        <v>20867.508111366267</v>
      </c>
      <c r="E63" s="211">
        <f t="shared" si="0"/>
        <v>35.047215197405876</v>
      </c>
      <c r="F63" s="265">
        <f t="shared" si="1"/>
        <v>6.0887137673197528E-3</v>
      </c>
      <c r="H63" s="182"/>
    </row>
    <row r="64" spans="1:8" ht="30">
      <c r="A64" s="219" t="s">
        <v>313</v>
      </c>
      <c r="B64" s="257" t="s">
        <v>314</v>
      </c>
      <c r="C64" s="261">
        <v>74705.404492797839</v>
      </c>
      <c r="D64" s="261">
        <v>33265.078687416077</v>
      </c>
      <c r="E64" s="211">
        <f t="shared" si="0"/>
        <v>-55.47165708657252</v>
      </c>
      <c r="F64" s="265">
        <f t="shared" si="1"/>
        <v>9.7060723060039631E-3</v>
      </c>
      <c r="H64" s="182"/>
    </row>
    <row r="65" spans="1:8">
      <c r="A65" s="219" t="s">
        <v>315</v>
      </c>
      <c r="B65" s="257" t="s">
        <v>316</v>
      </c>
      <c r="C65" s="261">
        <v>10086.351230590821</v>
      </c>
      <c r="D65" s="261">
        <v>16934.106757904061</v>
      </c>
      <c r="E65" s="211">
        <f t="shared" si="0"/>
        <v>67.891305495536699</v>
      </c>
      <c r="F65" s="265">
        <f t="shared" si="1"/>
        <v>4.9410273811251997E-3</v>
      </c>
      <c r="H65" s="182"/>
    </row>
    <row r="66" spans="1:8">
      <c r="A66" s="219" t="s">
        <v>255</v>
      </c>
      <c r="B66" s="257" t="s">
        <v>256</v>
      </c>
      <c r="C66" s="261">
        <v>245948.91652791796</v>
      </c>
      <c r="D66" s="261">
        <v>266284.13843145245</v>
      </c>
      <c r="E66" s="211">
        <f t="shared" si="0"/>
        <v>8.2680672842997609</v>
      </c>
      <c r="F66" s="265">
        <f t="shared" si="1"/>
        <v>7.769628702352567E-2</v>
      </c>
      <c r="H66" s="182"/>
    </row>
    <row r="67" spans="1:8">
      <c r="A67" s="219" t="s">
        <v>257</v>
      </c>
      <c r="B67" s="257" t="s">
        <v>258</v>
      </c>
      <c r="C67" s="261">
        <v>419685.68190380227</v>
      </c>
      <c r="D67" s="261">
        <v>350710.38855248969</v>
      </c>
      <c r="E67" s="211">
        <f t="shared" si="0"/>
        <v>-16.434988450981436</v>
      </c>
      <c r="F67" s="265">
        <f t="shared" si="1"/>
        <v>0.10233014693107952</v>
      </c>
      <c r="H67" s="182"/>
    </row>
    <row r="68" spans="1:8" ht="30">
      <c r="A68" s="219" t="s">
        <v>259</v>
      </c>
      <c r="B68" s="257" t="s">
        <v>260</v>
      </c>
      <c r="C68" s="261">
        <v>121426.60406473441</v>
      </c>
      <c r="D68" s="261">
        <v>77437.588126752074</v>
      </c>
      <c r="E68" s="211">
        <f t="shared" si="0"/>
        <v>-36.226835360174533</v>
      </c>
      <c r="F68" s="265">
        <f t="shared" si="1"/>
        <v>2.2594710706189902E-2</v>
      </c>
      <c r="H68" s="182"/>
    </row>
    <row r="69" spans="1:8">
      <c r="A69" s="219" t="s">
        <v>261</v>
      </c>
      <c r="B69" s="257" t="s">
        <v>262</v>
      </c>
      <c r="C69" s="261">
        <v>439945.06382799445</v>
      </c>
      <c r="D69" s="261">
        <v>343513.13512942445</v>
      </c>
      <c r="E69" s="211">
        <f t="shared" si="0"/>
        <v>-21.919084137348577</v>
      </c>
      <c r="F69" s="265">
        <f t="shared" si="1"/>
        <v>0.10023013500008922</v>
      </c>
      <c r="H69" s="182"/>
    </row>
    <row r="70" spans="1:8">
      <c r="A70" s="219" t="s">
        <v>263</v>
      </c>
      <c r="B70" s="257" t="s">
        <v>264</v>
      </c>
      <c r="C70" s="261">
        <v>95685.666604302402</v>
      </c>
      <c r="D70" s="261">
        <v>65328.299434226952</v>
      </c>
      <c r="E70" s="211">
        <f t="shared" si="0"/>
        <v>-31.726138561185991</v>
      </c>
      <c r="F70" s="265">
        <f t="shared" si="1"/>
        <v>1.9061466948423381E-2</v>
      </c>
      <c r="H70" s="182"/>
    </row>
    <row r="71" spans="1:8" ht="30">
      <c r="A71" s="219" t="s">
        <v>317</v>
      </c>
      <c r="B71" s="257" t="s">
        <v>318</v>
      </c>
      <c r="C71" s="261">
        <v>733.29260652065238</v>
      </c>
      <c r="D71" s="261">
        <v>2151.5854401741026</v>
      </c>
      <c r="E71" s="211">
        <f t="shared" ref="E71:E102" si="2">D71/C71*100-100</f>
        <v>193.41430979142228</v>
      </c>
      <c r="F71" s="265">
        <f t="shared" ref="F71:F102" si="3">D71/D$102*100</f>
        <v>6.2778880071536554E-4</v>
      </c>
      <c r="H71" s="182"/>
    </row>
    <row r="72" spans="1:8" ht="30">
      <c r="A72" s="219" t="s">
        <v>265</v>
      </c>
      <c r="B72" s="257" t="s">
        <v>266</v>
      </c>
      <c r="C72" s="261">
        <v>3654.730484197617</v>
      </c>
      <c r="D72" s="261">
        <v>41548.274038307121</v>
      </c>
      <c r="E72" s="211">
        <f t="shared" si="2"/>
        <v>1036.835512713023</v>
      </c>
      <c r="F72" s="265">
        <f t="shared" si="3"/>
        <v>1.2122939969416945E-2</v>
      </c>
      <c r="H72" s="182"/>
    </row>
    <row r="73" spans="1:8" ht="30">
      <c r="A73" s="219" t="s">
        <v>267</v>
      </c>
      <c r="B73" s="257" t="s">
        <v>268</v>
      </c>
      <c r="C73" s="261">
        <v>135327.58348324581</v>
      </c>
      <c r="D73" s="261">
        <v>124303.08627111053</v>
      </c>
      <c r="E73" s="211">
        <f t="shared" si="2"/>
        <v>-8.1465263240292529</v>
      </c>
      <c r="F73" s="265">
        <f t="shared" si="3"/>
        <v>3.6269108350651669E-2</v>
      </c>
      <c r="H73" s="182"/>
    </row>
    <row r="74" spans="1:8">
      <c r="A74" s="219" t="s">
        <v>269</v>
      </c>
      <c r="B74" s="257" t="s">
        <v>270</v>
      </c>
      <c r="C74" s="261">
        <v>72510.271606748545</v>
      </c>
      <c r="D74" s="261">
        <v>68610.186699571655</v>
      </c>
      <c r="E74" s="211">
        <f t="shared" si="2"/>
        <v>-5.3786654231948887</v>
      </c>
      <c r="F74" s="265">
        <f t="shared" si="3"/>
        <v>2.0019054795935059E-2</v>
      </c>
      <c r="H74" s="182"/>
    </row>
    <row r="75" spans="1:8">
      <c r="A75" s="219" t="s">
        <v>271</v>
      </c>
      <c r="B75" s="257" t="s">
        <v>272</v>
      </c>
      <c r="C75" s="261">
        <v>972447.31242201908</v>
      </c>
      <c r="D75" s="261">
        <v>1242483.6605082599</v>
      </c>
      <c r="E75" s="211">
        <f t="shared" si="2"/>
        <v>27.768738176022794</v>
      </c>
      <c r="F75" s="265">
        <f t="shared" si="3"/>
        <v>0.36253142105098096</v>
      </c>
      <c r="H75" s="182"/>
    </row>
    <row r="76" spans="1:8" ht="45">
      <c r="A76" s="219" t="s">
        <v>273</v>
      </c>
      <c r="B76" s="257" t="s">
        <v>274</v>
      </c>
      <c r="C76" s="261">
        <v>24953961.931883823</v>
      </c>
      <c r="D76" s="261">
        <v>53487655.135834262</v>
      </c>
      <c r="E76" s="211">
        <f t="shared" si="2"/>
        <v>114.34534236221933</v>
      </c>
      <c r="F76" s="265">
        <f t="shared" si="3"/>
        <v>15.606608152212303</v>
      </c>
      <c r="H76" s="182"/>
    </row>
    <row r="77" spans="1:8">
      <c r="A77" s="219" t="s">
        <v>275</v>
      </c>
      <c r="B77" s="257" t="s">
        <v>276</v>
      </c>
      <c r="C77" s="261">
        <v>2316171.4847343746</v>
      </c>
      <c r="D77" s="261">
        <v>3996177.5969579308</v>
      </c>
      <c r="E77" s="211">
        <f t="shared" si="2"/>
        <v>72.533753363958056</v>
      </c>
      <c r="F77" s="265">
        <f t="shared" si="3"/>
        <v>1.1660032152089792</v>
      </c>
      <c r="H77" s="182"/>
    </row>
    <row r="78" spans="1:8">
      <c r="A78" s="219" t="s">
        <v>277</v>
      </c>
      <c r="B78" s="257" t="s">
        <v>278</v>
      </c>
      <c r="C78" s="261">
        <v>803150.5423982878</v>
      </c>
      <c r="D78" s="261">
        <v>467206.99683770217</v>
      </c>
      <c r="E78" s="211">
        <f t="shared" si="2"/>
        <v>-41.828216234209911</v>
      </c>
      <c r="F78" s="265">
        <f t="shared" si="3"/>
        <v>0.13632148403404082</v>
      </c>
      <c r="H78" s="182"/>
    </row>
    <row r="79" spans="1:8">
      <c r="A79" s="219" t="s">
        <v>279</v>
      </c>
      <c r="B79" s="257" t="s">
        <v>32</v>
      </c>
      <c r="C79" s="261">
        <v>2921173.1599015794</v>
      </c>
      <c r="D79" s="261">
        <v>2305550.3072037119</v>
      </c>
      <c r="E79" s="211">
        <f t="shared" si="2"/>
        <v>-21.074507363973211</v>
      </c>
      <c r="F79" s="265">
        <f t="shared" si="3"/>
        <v>0.67271261244045211</v>
      </c>
      <c r="H79" s="182"/>
    </row>
    <row r="80" spans="1:8">
      <c r="A80" s="219" t="s">
        <v>319</v>
      </c>
      <c r="B80" s="257" t="s">
        <v>320</v>
      </c>
      <c r="C80" s="261">
        <v>737.54068749999999</v>
      </c>
      <c r="D80" s="261">
        <v>2921.8878025207523</v>
      </c>
      <c r="E80" s="211">
        <f t="shared" si="2"/>
        <v>296.16632031853192</v>
      </c>
      <c r="F80" s="265">
        <f t="shared" si="3"/>
        <v>8.5254733793928587E-4</v>
      </c>
      <c r="H80" s="182"/>
    </row>
    <row r="81" spans="1:8">
      <c r="A81" s="219" t="s">
        <v>280</v>
      </c>
      <c r="B81" s="257" t="s">
        <v>53</v>
      </c>
      <c r="C81" s="261">
        <v>1379968.8765890987</v>
      </c>
      <c r="D81" s="261">
        <v>1265302.8407102281</v>
      </c>
      <c r="E81" s="211">
        <f t="shared" si="2"/>
        <v>-8.3093204364357405</v>
      </c>
      <c r="F81" s="265">
        <f t="shared" si="3"/>
        <v>0.36918959297611825</v>
      </c>
      <c r="H81" s="182"/>
    </row>
    <row r="82" spans="1:8">
      <c r="A82" s="219" t="s">
        <v>281</v>
      </c>
      <c r="B82" s="257" t="s">
        <v>282</v>
      </c>
      <c r="C82" s="261">
        <v>2290.9897500000002</v>
      </c>
      <c r="D82" s="261">
        <v>3849.2822644042999</v>
      </c>
      <c r="E82" s="211">
        <f t="shared" si="2"/>
        <v>68.018310182500784</v>
      </c>
      <c r="F82" s="265">
        <f t="shared" si="3"/>
        <v>1.1231421496279319E-3</v>
      </c>
      <c r="H82" s="182"/>
    </row>
    <row r="83" spans="1:8">
      <c r="A83" s="219" t="s">
        <v>283</v>
      </c>
      <c r="B83" s="257" t="s">
        <v>58</v>
      </c>
      <c r="C83" s="261">
        <v>126493.00623632812</v>
      </c>
      <c r="D83" s="261">
        <v>165100.01622039796</v>
      </c>
      <c r="E83" s="211">
        <f t="shared" si="2"/>
        <v>30.521062889390095</v>
      </c>
      <c r="F83" s="265">
        <f t="shared" si="3"/>
        <v>4.8172821420795639E-2</v>
      </c>
      <c r="H83" s="182"/>
    </row>
    <row r="84" spans="1:8">
      <c r="A84" s="219" t="s">
        <v>346</v>
      </c>
      <c r="B84" s="257" t="s">
        <v>347</v>
      </c>
      <c r="C84" s="261">
        <v>194163.60948022458</v>
      </c>
      <c r="D84" s="261">
        <v>139434.74400000001</v>
      </c>
      <c r="E84" s="211">
        <f t="shared" si="2"/>
        <v>-28.186983970237051</v>
      </c>
      <c r="F84" s="265">
        <f t="shared" si="3"/>
        <v>4.0684217823453377E-2</v>
      </c>
      <c r="H84" s="182"/>
    </row>
    <row r="85" spans="1:8">
      <c r="A85" s="219" t="s">
        <v>348</v>
      </c>
      <c r="B85" s="257" t="s">
        <v>349</v>
      </c>
      <c r="C85" s="261">
        <v>266.46887066650396</v>
      </c>
      <c r="D85" s="261">
        <v>1916.8754006347619</v>
      </c>
      <c r="E85" s="211">
        <f t="shared" si="2"/>
        <v>619.36185110110114</v>
      </c>
      <c r="F85" s="265">
        <f t="shared" si="3"/>
        <v>5.5930519254113675E-4</v>
      </c>
      <c r="H85" s="182"/>
    </row>
    <row r="86" spans="1:8" ht="30">
      <c r="A86" s="219" t="s">
        <v>284</v>
      </c>
      <c r="B86" s="257" t="s">
        <v>285</v>
      </c>
      <c r="C86" s="261">
        <v>1253857.8572226975</v>
      </c>
      <c r="D86" s="261">
        <v>1253131.4265197739</v>
      </c>
      <c r="E86" s="211">
        <f t="shared" si="2"/>
        <v>-5.7935650260446891E-2</v>
      </c>
      <c r="F86" s="265">
        <f t="shared" si="3"/>
        <v>0.36563822226363707</v>
      </c>
      <c r="H86" s="182"/>
    </row>
    <row r="87" spans="1:8">
      <c r="A87" s="219" t="s">
        <v>286</v>
      </c>
      <c r="B87" s="257" t="s">
        <v>287</v>
      </c>
      <c r="C87" s="261">
        <v>135584.58229469301</v>
      </c>
      <c r="D87" s="261">
        <v>129368.09326670843</v>
      </c>
      <c r="E87" s="211">
        <f t="shared" si="2"/>
        <v>-4.5849527451971284</v>
      </c>
      <c r="F87" s="265">
        <f t="shared" si="3"/>
        <v>3.7746974210872412E-2</v>
      </c>
      <c r="H87" s="182"/>
    </row>
    <row r="88" spans="1:8">
      <c r="A88" s="219" t="s">
        <v>288</v>
      </c>
      <c r="B88" s="257" t="s">
        <v>289</v>
      </c>
      <c r="C88" s="261">
        <v>12830999.218125269</v>
      </c>
      <c r="D88" s="261">
        <v>17380840.89287547</v>
      </c>
      <c r="E88" s="211">
        <f t="shared" si="2"/>
        <v>35.459761140995369</v>
      </c>
      <c r="F88" s="265">
        <f t="shared" si="3"/>
        <v>5.0713753011267517</v>
      </c>
      <c r="H88" s="182"/>
    </row>
    <row r="89" spans="1:8" ht="45">
      <c r="A89" s="219" t="s">
        <v>290</v>
      </c>
      <c r="B89" s="257" t="s">
        <v>291</v>
      </c>
      <c r="C89" s="261">
        <v>7567156.9264391037</v>
      </c>
      <c r="D89" s="261">
        <v>8700767.2667226885</v>
      </c>
      <c r="E89" s="211">
        <f t="shared" si="2"/>
        <v>14.980663825311098</v>
      </c>
      <c r="F89" s="265">
        <f t="shared" si="3"/>
        <v>2.5387066419436959</v>
      </c>
      <c r="H89" s="182"/>
    </row>
    <row r="90" spans="1:8" ht="60">
      <c r="A90" s="219" t="s">
        <v>350</v>
      </c>
      <c r="B90" s="257" t="s">
        <v>351</v>
      </c>
      <c r="C90" s="261">
        <v>3585.0587500000001</v>
      </c>
      <c r="D90" s="261">
        <v>9334.112887298581</v>
      </c>
      <c r="E90" s="211">
        <f t="shared" si="2"/>
        <v>160.36150418172588</v>
      </c>
      <c r="F90" s="265">
        <f t="shared" si="3"/>
        <v>2.7235039919143739E-3</v>
      </c>
      <c r="H90" s="182"/>
    </row>
    <row r="91" spans="1:8" ht="30">
      <c r="A91" s="219" t="s">
        <v>292</v>
      </c>
      <c r="B91" s="257" t="s">
        <v>293</v>
      </c>
      <c r="C91" s="261">
        <v>2483759.7064082404</v>
      </c>
      <c r="D91" s="261">
        <v>3417992.8630856369</v>
      </c>
      <c r="E91" s="211">
        <f t="shared" si="2"/>
        <v>37.61366907865613</v>
      </c>
      <c r="F91" s="265">
        <f t="shared" si="3"/>
        <v>0.99730068827598028</v>
      </c>
      <c r="H91" s="182"/>
    </row>
    <row r="92" spans="1:8">
      <c r="A92" s="219" t="s">
        <v>294</v>
      </c>
      <c r="B92" s="257" t="s">
        <v>295</v>
      </c>
      <c r="C92" s="261">
        <v>5269455.8402208267</v>
      </c>
      <c r="D92" s="261">
        <v>7939863.9427232351</v>
      </c>
      <c r="E92" s="211">
        <f t="shared" si="2"/>
        <v>50.677113225233882</v>
      </c>
      <c r="F92" s="265">
        <f t="shared" si="3"/>
        <v>2.3166905526382684</v>
      </c>
      <c r="H92" s="182"/>
    </row>
    <row r="93" spans="1:8">
      <c r="A93" s="219" t="s">
        <v>352</v>
      </c>
      <c r="B93" s="257" t="s">
        <v>353</v>
      </c>
      <c r="C93" s="261">
        <v>5660.8681859436028</v>
      </c>
      <c r="D93" s="261">
        <v>14140.327302734375</v>
      </c>
      <c r="E93" s="211">
        <f t="shared" si="2"/>
        <v>149.79078894375181</v>
      </c>
      <c r="F93" s="265">
        <f t="shared" si="3"/>
        <v>4.1258594492013427E-3</v>
      </c>
      <c r="H93" s="182"/>
    </row>
    <row r="94" spans="1:8" ht="45">
      <c r="A94" s="219" t="s">
        <v>296</v>
      </c>
      <c r="B94" s="257" t="s">
        <v>297</v>
      </c>
      <c r="C94" s="261">
        <v>8408304.7789564971</v>
      </c>
      <c r="D94" s="261">
        <v>8543514.1258867607</v>
      </c>
      <c r="E94" s="211">
        <f t="shared" si="2"/>
        <v>1.6080452657787987</v>
      </c>
      <c r="F94" s="265">
        <f t="shared" si="3"/>
        <v>2.4928233789085441</v>
      </c>
      <c r="H94" s="182"/>
    </row>
    <row r="95" spans="1:8">
      <c r="A95" s="219" t="s">
        <v>337</v>
      </c>
      <c r="B95" s="257" t="s">
        <v>338</v>
      </c>
      <c r="C95" s="261">
        <v>596858.14885734778</v>
      </c>
      <c r="D95" s="261">
        <v>559249.21328463743</v>
      </c>
      <c r="E95" s="211">
        <f t="shared" si="2"/>
        <v>-6.3011513949689117</v>
      </c>
      <c r="F95" s="265">
        <f t="shared" si="3"/>
        <v>0.16317752776787917</v>
      </c>
      <c r="H95" s="182"/>
    </row>
    <row r="96" spans="1:8">
      <c r="A96" s="219" t="s">
        <v>298</v>
      </c>
      <c r="B96" s="257" t="s">
        <v>299</v>
      </c>
      <c r="C96" s="261">
        <v>39685.09447813416</v>
      </c>
      <c r="D96" s="261">
        <v>29574.23681051825</v>
      </c>
      <c r="E96" s="211">
        <f t="shared" si="2"/>
        <v>-25.477721045081111</v>
      </c>
      <c r="F96" s="265">
        <f t="shared" si="3"/>
        <v>8.629159833803815E-3</v>
      </c>
      <c r="H96" s="182"/>
    </row>
    <row r="97" spans="1:8">
      <c r="A97" s="219" t="s">
        <v>321</v>
      </c>
      <c r="B97" s="257" t="s">
        <v>322</v>
      </c>
      <c r="C97" s="261">
        <v>939731.45261103823</v>
      </c>
      <c r="D97" s="261">
        <v>218376.90609533311</v>
      </c>
      <c r="E97" s="211">
        <f t="shared" si="2"/>
        <v>-76.761775346714842</v>
      </c>
      <c r="F97" s="265">
        <f t="shared" si="3"/>
        <v>6.3717932563453164E-2</v>
      </c>
      <c r="H97" s="182"/>
    </row>
    <row r="98" spans="1:8" ht="60">
      <c r="A98" s="219" t="s">
        <v>300</v>
      </c>
      <c r="B98" s="257" t="s">
        <v>301</v>
      </c>
      <c r="C98" s="261">
        <v>272040.39790061943</v>
      </c>
      <c r="D98" s="261">
        <v>330019.43231793848</v>
      </c>
      <c r="E98" s="211">
        <f t="shared" si="2"/>
        <v>21.312656085181757</v>
      </c>
      <c r="F98" s="265">
        <f t="shared" si="3"/>
        <v>9.6292947404812076E-2</v>
      </c>
      <c r="H98" s="182"/>
    </row>
    <row r="99" spans="1:8">
      <c r="A99" s="219" t="s">
        <v>302</v>
      </c>
      <c r="B99" s="257" t="s">
        <v>303</v>
      </c>
      <c r="C99" s="261">
        <v>274195.75696916884</v>
      </c>
      <c r="D99" s="261">
        <v>240878.70654541979</v>
      </c>
      <c r="E99" s="211">
        <f t="shared" si="2"/>
        <v>-12.150826399365215</v>
      </c>
      <c r="F99" s="265">
        <f t="shared" si="3"/>
        <v>7.0283499542449501E-2</v>
      </c>
      <c r="H99" s="182"/>
    </row>
    <row r="100" spans="1:8">
      <c r="A100" s="219" t="s">
        <v>304</v>
      </c>
      <c r="B100" s="257" t="s">
        <v>305</v>
      </c>
      <c r="C100" s="261">
        <v>286731.79024564719</v>
      </c>
      <c r="D100" s="261">
        <v>249536.95969447654</v>
      </c>
      <c r="E100" s="211">
        <f t="shared" si="2"/>
        <v>-12.971993973638334</v>
      </c>
      <c r="F100" s="265">
        <f t="shared" si="3"/>
        <v>7.2809801430928786E-2</v>
      </c>
      <c r="H100" s="182"/>
    </row>
    <row r="101" spans="1:8">
      <c r="A101" s="219" t="s">
        <v>306</v>
      </c>
      <c r="B101" s="257" t="s">
        <v>307</v>
      </c>
      <c r="C101" s="261">
        <v>477.28972418212885</v>
      </c>
      <c r="D101" s="261">
        <v>2411.2814151840212</v>
      </c>
      <c r="E101" s="211">
        <f t="shared" si="2"/>
        <v>405.20287636946921</v>
      </c>
      <c r="F101" s="265">
        <f t="shared" si="3"/>
        <v>7.0356279586235434E-4</v>
      </c>
      <c r="H101" s="182"/>
    </row>
    <row r="102" spans="1:8">
      <c r="A102" s="219"/>
      <c r="B102" s="257" t="s">
        <v>35</v>
      </c>
      <c r="C102" s="261">
        <f>SUM(C6:C101)</f>
        <v>275879780.66282517</v>
      </c>
      <c r="D102" s="261">
        <f>SUM(D6:D101)</f>
        <v>342724406.31664193</v>
      </c>
      <c r="E102" s="211">
        <f t="shared" si="2"/>
        <v>24.229621139039878</v>
      </c>
      <c r="F102" s="265">
        <f t="shared" si="3"/>
        <v>100</v>
      </c>
      <c r="H102" s="182"/>
    </row>
  </sheetData>
  <mergeCells count="6">
    <mergeCell ref="A1:F1"/>
    <mergeCell ref="C4:D4"/>
    <mergeCell ref="E4:E5"/>
    <mergeCell ref="F4:F5"/>
    <mergeCell ref="A2:F2"/>
    <mergeCell ref="A3:F3"/>
  </mergeCells>
  <conditionalFormatting sqref="C4:C5">
    <cfRule type="top10" dxfId="25" priority="8" rank="10"/>
  </conditionalFormatting>
  <conditionalFormatting sqref="C4:D4">
    <cfRule type="top10" dxfId="24" priority="7" rank="10"/>
  </conditionalFormatting>
  <conditionalFormatting sqref="C4:D4">
    <cfRule type="top10" dxfId="23" priority="6" rank="10"/>
  </conditionalFormatting>
  <conditionalFormatting sqref="C5">
    <cfRule type="top10" dxfId="22" priority="5" rank="10"/>
  </conditionalFormatting>
  <conditionalFormatting sqref="C4:C5">
    <cfRule type="top10" dxfId="21" priority="4" rank="10"/>
  </conditionalFormatting>
  <conditionalFormatting sqref="C4:D4">
    <cfRule type="top10" dxfId="20" priority="3" rank="10"/>
  </conditionalFormatting>
  <conditionalFormatting sqref="C4:D4">
    <cfRule type="top10" dxfId="19" priority="2" rank="10"/>
  </conditionalFormatting>
  <conditionalFormatting sqref="C5">
    <cfRule type="top10" dxfId="18" priority="1" rank="10"/>
  </conditionalFormatting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G1" sqref="G1:H1048576"/>
    </sheetView>
  </sheetViews>
  <sheetFormatPr defaultRowHeight="15"/>
  <cols>
    <col min="1" max="1" width="3.42578125" bestFit="1" customWidth="1"/>
    <col min="2" max="2" width="27" style="187" bestFit="1" customWidth="1"/>
    <col min="3" max="4" width="23.28515625" bestFit="1" customWidth="1"/>
    <col min="5" max="5" width="23.42578125" style="180" customWidth="1"/>
    <col min="6" max="6" width="18.85546875" customWidth="1"/>
    <col min="7" max="7" width="11.5703125" bestFit="1" customWidth="1"/>
  </cols>
  <sheetData>
    <row r="1" spans="1:8">
      <c r="A1" s="338" t="s">
        <v>114</v>
      </c>
      <c r="B1" s="338"/>
      <c r="C1" s="338"/>
      <c r="D1" s="338"/>
      <c r="E1" s="338"/>
      <c r="F1" s="338"/>
    </row>
    <row r="2" spans="1:8">
      <c r="A2" s="342" t="s">
        <v>158</v>
      </c>
      <c r="B2" s="342"/>
      <c r="C2" s="342"/>
      <c r="D2" s="342"/>
      <c r="E2" s="342"/>
      <c r="F2" s="342"/>
    </row>
    <row r="3" spans="1:8">
      <c r="A3" s="343" t="s">
        <v>120</v>
      </c>
      <c r="B3" s="344"/>
      <c r="C3" s="344"/>
      <c r="D3" s="344"/>
      <c r="E3" s="344"/>
      <c r="F3" s="345"/>
    </row>
    <row r="4" spans="1:8" ht="15" customHeight="1">
      <c r="A4" s="152"/>
      <c r="B4" s="185"/>
      <c r="C4" s="339" t="s">
        <v>92</v>
      </c>
      <c r="D4" s="339"/>
      <c r="E4" s="340" t="s">
        <v>145</v>
      </c>
      <c r="F4" s="341" t="s">
        <v>151</v>
      </c>
    </row>
    <row r="5" spans="1:8" s="147" customFormat="1" ht="59.25" customHeight="1">
      <c r="A5" s="156" t="s">
        <v>116</v>
      </c>
      <c r="B5" s="186" t="s">
        <v>115</v>
      </c>
      <c r="C5" s="171" t="s">
        <v>152</v>
      </c>
      <c r="D5" s="171" t="s">
        <v>137</v>
      </c>
      <c r="E5" s="340"/>
      <c r="F5" s="341"/>
    </row>
    <row r="6" spans="1:8">
      <c r="A6" s="142">
        <v>1</v>
      </c>
      <c r="B6" s="142" t="s">
        <v>354</v>
      </c>
      <c r="C6" s="150">
        <v>50</v>
      </c>
      <c r="D6" s="150">
        <v>0</v>
      </c>
      <c r="E6" s="212">
        <f>D6/C6*100-100</f>
        <v>-100</v>
      </c>
      <c r="F6" s="210">
        <f>D6/D$27*100</f>
        <v>0</v>
      </c>
      <c r="H6" s="182"/>
    </row>
    <row r="7" spans="1:8">
      <c r="A7" s="142">
        <v>2</v>
      </c>
      <c r="B7" s="142" t="s">
        <v>355</v>
      </c>
      <c r="C7" s="150">
        <v>14222053.341870001</v>
      </c>
      <c r="D7" s="150">
        <v>24506352.737020001</v>
      </c>
      <c r="E7" s="212">
        <f t="shared" ref="E7:E27" si="0">D7/C7*100-100</f>
        <v>72.312338787767203</v>
      </c>
      <c r="F7" s="210">
        <f t="shared" ref="F7:F27" si="1">D7/D$27*100</f>
        <v>10.992539620447261</v>
      </c>
      <c r="H7" s="182"/>
    </row>
    <row r="8" spans="1:8">
      <c r="A8" s="142">
        <v>3</v>
      </c>
      <c r="B8" s="142" t="s">
        <v>356</v>
      </c>
      <c r="C8" s="150">
        <v>48424584.996569999</v>
      </c>
      <c r="D8" s="150">
        <v>63549561.971430004</v>
      </c>
      <c r="E8" s="212">
        <f t="shared" si="0"/>
        <v>31.234086933179384</v>
      </c>
      <c r="F8" s="210">
        <f t="shared" si="1"/>
        <v>28.505713817533167</v>
      </c>
      <c r="H8" s="182"/>
    </row>
    <row r="9" spans="1:8">
      <c r="A9" s="142">
        <v>4</v>
      </c>
      <c r="B9" s="142" t="s">
        <v>357</v>
      </c>
      <c r="C9" s="150">
        <v>69362283.369939998</v>
      </c>
      <c r="D9" s="150">
        <v>79558753.126599997</v>
      </c>
      <c r="E9" s="212">
        <f t="shared" si="0"/>
        <v>14.700308671036225</v>
      </c>
      <c r="F9" s="210">
        <f t="shared" si="1"/>
        <v>35.686777028080897</v>
      </c>
      <c r="H9" s="182"/>
    </row>
    <row r="10" spans="1:8">
      <c r="A10" s="142">
        <v>5</v>
      </c>
      <c r="B10" s="150" t="s">
        <v>358</v>
      </c>
      <c r="C10" s="150">
        <v>0</v>
      </c>
      <c r="D10" s="150">
        <v>104504.85303</v>
      </c>
      <c r="E10" s="212" t="s">
        <v>308</v>
      </c>
      <c r="F10" s="210">
        <f t="shared" si="1"/>
        <v>4.6876569099812318E-2</v>
      </c>
      <c r="H10" s="182"/>
    </row>
    <row r="11" spans="1:8">
      <c r="A11" s="142">
        <v>6</v>
      </c>
      <c r="B11" s="142" t="s">
        <v>359</v>
      </c>
      <c r="C11" s="150">
        <v>2705.5147499999998</v>
      </c>
      <c r="D11" s="150">
        <v>130957.07863</v>
      </c>
      <c r="E11" s="212">
        <f t="shared" si="0"/>
        <v>4740.3757041058452</v>
      </c>
      <c r="F11" s="210">
        <f t="shared" si="1"/>
        <v>5.8741947072510521E-2</v>
      </c>
      <c r="H11" s="182"/>
    </row>
    <row r="12" spans="1:8">
      <c r="A12" s="142">
        <v>7</v>
      </c>
      <c r="B12" s="150" t="s">
        <v>360</v>
      </c>
      <c r="C12" s="150">
        <v>0</v>
      </c>
      <c r="D12" s="150">
        <v>2.8999999999999998E-3</v>
      </c>
      <c r="E12" s="212" t="s">
        <v>308</v>
      </c>
      <c r="F12" s="210">
        <f t="shared" si="1"/>
        <v>1.3008204542465707E-9</v>
      </c>
      <c r="H12" s="182"/>
    </row>
    <row r="13" spans="1:8">
      <c r="A13" s="142">
        <v>8</v>
      </c>
      <c r="B13" s="142" t="s">
        <v>361</v>
      </c>
      <c r="C13" s="150">
        <v>2165571.63741</v>
      </c>
      <c r="D13" s="150">
        <v>2869318.6044100001</v>
      </c>
      <c r="E13" s="212">
        <f t="shared" si="0"/>
        <v>32.497053195694519</v>
      </c>
      <c r="F13" s="210">
        <f t="shared" si="1"/>
        <v>1.2870580449540527</v>
      </c>
      <c r="H13" s="182"/>
    </row>
    <row r="14" spans="1:8">
      <c r="A14" s="142">
        <v>9</v>
      </c>
      <c r="B14" s="142" t="s">
        <v>362</v>
      </c>
      <c r="C14" s="150">
        <v>736587.72065999999</v>
      </c>
      <c r="D14" s="150">
        <v>924178.48844999995</v>
      </c>
      <c r="E14" s="212">
        <f t="shared" si="0"/>
        <v>25.467539374932045</v>
      </c>
      <c r="F14" s="210">
        <f t="shared" si="1"/>
        <v>0.41454837281049595</v>
      </c>
      <c r="H14" s="182"/>
    </row>
    <row r="15" spans="1:8">
      <c r="A15" s="142">
        <v>10</v>
      </c>
      <c r="B15" s="142" t="s">
        <v>363</v>
      </c>
      <c r="C15" s="150">
        <v>5376.3432000000003</v>
      </c>
      <c r="D15" s="150">
        <v>5537.9944800000003</v>
      </c>
      <c r="E15" s="212">
        <f t="shared" si="0"/>
        <v>3.0067143035065129</v>
      </c>
      <c r="F15" s="210">
        <f t="shared" si="1"/>
        <v>2.484116032789173E-3</v>
      </c>
      <c r="H15" s="182"/>
    </row>
    <row r="16" spans="1:8">
      <c r="A16" s="142">
        <v>11</v>
      </c>
      <c r="B16" s="142" t="s">
        <v>364</v>
      </c>
      <c r="C16" s="150">
        <v>1935544.7717500001</v>
      </c>
      <c r="D16" s="150">
        <v>1335139.9585800001</v>
      </c>
      <c r="E16" s="212">
        <f t="shared" si="0"/>
        <v>-31.019939292189619</v>
      </c>
      <c r="F16" s="210">
        <f t="shared" si="1"/>
        <v>0.5988887473802702</v>
      </c>
      <c r="H16" s="182"/>
    </row>
    <row r="17" spans="1:8">
      <c r="A17" s="142">
        <v>12</v>
      </c>
      <c r="B17" s="142" t="s">
        <v>365</v>
      </c>
      <c r="C17" s="150">
        <v>19558820.852850001</v>
      </c>
      <c r="D17" s="150">
        <v>20073527.645410001</v>
      </c>
      <c r="E17" s="212">
        <f t="shared" si="0"/>
        <v>2.6315839611824003</v>
      </c>
      <c r="F17" s="210">
        <f t="shared" si="1"/>
        <v>9.004157017252874</v>
      </c>
      <c r="H17" s="182"/>
    </row>
    <row r="18" spans="1:8">
      <c r="A18" s="142">
        <v>13</v>
      </c>
      <c r="B18" s="150" t="s">
        <v>366</v>
      </c>
      <c r="C18" s="150">
        <v>0</v>
      </c>
      <c r="D18" s="150">
        <v>205574.57688000001</v>
      </c>
      <c r="E18" s="212" t="s">
        <v>308</v>
      </c>
      <c r="F18" s="210">
        <f t="shared" si="1"/>
        <v>9.2212280854685594E-2</v>
      </c>
      <c r="H18" s="182"/>
    </row>
    <row r="19" spans="1:8">
      <c r="A19" s="142">
        <v>14</v>
      </c>
      <c r="B19" s="142" t="s">
        <v>367</v>
      </c>
      <c r="C19" s="150">
        <v>2302285.73557</v>
      </c>
      <c r="D19" s="150">
        <v>2376432.3314</v>
      </c>
      <c r="E19" s="212">
        <f t="shared" si="0"/>
        <v>3.2205644453442659</v>
      </c>
      <c r="F19" s="210">
        <f t="shared" si="1"/>
        <v>1.0659695809717191</v>
      </c>
      <c r="H19" s="182"/>
    </row>
    <row r="20" spans="1:8">
      <c r="A20" s="142">
        <v>15</v>
      </c>
      <c r="B20" s="142" t="s">
        <v>368</v>
      </c>
      <c r="C20" s="150">
        <v>40437.33</v>
      </c>
      <c r="D20" s="150">
        <v>73831.048999999999</v>
      </c>
      <c r="E20" s="212">
        <f t="shared" si="0"/>
        <v>82.581414252622523</v>
      </c>
      <c r="F20" s="210">
        <f t="shared" si="1"/>
        <v>3.3117565068165801E-2</v>
      </c>
      <c r="H20" s="182"/>
    </row>
    <row r="21" spans="1:8">
      <c r="A21" s="142">
        <v>16</v>
      </c>
      <c r="B21" s="142" t="s">
        <v>369</v>
      </c>
      <c r="C21" s="150">
        <v>1817553.7374700001</v>
      </c>
      <c r="D21" s="150">
        <v>419430.40113000001</v>
      </c>
      <c r="E21" s="212">
        <f t="shared" si="0"/>
        <v>-76.923356240688705</v>
      </c>
      <c r="F21" s="210">
        <f t="shared" si="1"/>
        <v>0.18813918790439588</v>
      </c>
      <c r="H21" s="182"/>
    </row>
    <row r="22" spans="1:8">
      <c r="A22" s="142">
        <v>17</v>
      </c>
      <c r="B22" s="142" t="s">
        <v>370</v>
      </c>
      <c r="C22" s="150">
        <v>795973.30417999998</v>
      </c>
      <c r="D22" s="150">
        <v>214756.70490000001</v>
      </c>
      <c r="E22" s="212">
        <f t="shared" si="0"/>
        <v>-73.019609605973002</v>
      </c>
      <c r="F22" s="210">
        <f t="shared" si="1"/>
        <v>9.6331004972591311E-2</v>
      </c>
      <c r="H22" s="182"/>
    </row>
    <row r="23" spans="1:8">
      <c r="A23" s="142">
        <v>18</v>
      </c>
      <c r="B23" s="142" t="s">
        <v>371</v>
      </c>
      <c r="C23" s="150">
        <v>830</v>
      </c>
      <c r="D23" s="150">
        <v>0</v>
      </c>
      <c r="E23" s="212">
        <f t="shared" si="0"/>
        <v>-100</v>
      </c>
      <c r="F23" s="210">
        <f t="shared" si="1"/>
        <v>0</v>
      </c>
      <c r="H23" s="182"/>
    </row>
    <row r="24" spans="1:8">
      <c r="A24" s="142">
        <v>19</v>
      </c>
      <c r="B24" s="142" t="s">
        <v>372</v>
      </c>
      <c r="C24" s="150">
        <v>16</v>
      </c>
      <c r="D24" s="150">
        <v>0</v>
      </c>
      <c r="E24" s="212">
        <f t="shared" si="0"/>
        <v>-100</v>
      </c>
      <c r="F24" s="210">
        <f t="shared" si="1"/>
        <v>0</v>
      </c>
      <c r="H24" s="182"/>
    </row>
    <row r="25" spans="1:8">
      <c r="A25" s="142">
        <v>20</v>
      </c>
      <c r="B25" s="142" t="s">
        <v>373</v>
      </c>
      <c r="C25" s="150">
        <v>26824395.297049999</v>
      </c>
      <c r="D25" s="150">
        <v>26588350.743760001</v>
      </c>
      <c r="E25" s="212">
        <f t="shared" si="0"/>
        <v>-0.87996225329990807</v>
      </c>
      <c r="F25" s="210">
        <f t="shared" si="1"/>
        <v>11.926438100746564</v>
      </c>
      <c r="H25" s="182"/>
    </row>
    <row r="26" spans="1:8">
      <c r="A26" s="142">
        <v>21</v>
      </c>
      <c r="B26" s="150" t="s">
        <v>374</v>
      </c>
      <c r="C26" s="150">
        <v>0</v>
      </c>
      <c r="D26" s="150">
        <v>15.6</v>
      </c>
      <c r="E26" s="212" t="s">
        <v>308</v>
      </c>
      <c r="F26" s="210">
        <f t="shared" si="1"/>
        <v>6.9975169262918978E-6</v>
      </c>
      <c r="H26" s="182"/>
    </row>
    <row r="27" spans="1:8">
      <c r="A27" s="142"/>
      <c r="B27" s="142" t="s">
        <v>35</v>
      </c>
      <c r="C27" s="150">
        <v>188195069.95326999</v>
      </c>
      <c r="D27" s="150">
        <v>222936223.86801001</v>
      </c>
      <c r="E27" s="212">
        <f t="shared" si="0"/>
        <v>18.460182789786401</v>
      </c>
      <c r="F27" s="210">
        <f t="shared" si="1"/>
        <v>100</v>
      </c>
      <c r="H27" s="182"/>
    </row>
    <row r="28" spans="1:8">
      <c r="C28" s="174"/>
      <c r="D28" s="174"/>
    </row>
    <row r="29" spans="1:8">
      <c r="B29" s="187" t="s">
        <v>135</v>
      </c>
      <c r="D29" s="183"/>
    </row>
  </sheetData>
  <mergeCells count="6">
    <mergeCell ref="A1:F1"/>
    <mergeCell ref="C4:D4"/>
    <mergeCell ref="E4:E5"/>
    <mergeCell ref="F4:F5"/>
    <mergeCell ref="A2:F2"/>
    <mergeCell ref="A3:F3"/>
  </mergeCells>
  <conditionalFormatting sqref="C4:D4">
    <cfRule type="top10" dxfId="17" priority="24" rank="10"/>
  </conditionalFormatting>
  <conditionalFormatting sqref="C5">
    <cfRule type="top10" dxfId="16" priority="23" rank="10"/>
  </conditionalFormatting>
  <conditionalFormatting sqref="C4:C5">
    <cfRule type="top10" dxfId="15" priority="12" rank="10"/>
  </conditionalFormatting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A2" sqref="A2:F2"/>
    </sheetView>
  </sheetViews>
  <sheetFormatPr defaultRowHeight="67.5" customHeight="1"/>
  <cols>
    <col min="1" max="1" width="3.42578125" style="147" bestFit="1" customWidth="1"/>
    <col min="2" max="2" width="25.5703125" style="147" bestFit="1" customWidth="1"/>
    <col min="3" max="3" width="17.42578125" style="175" customWidth="1"/>
    <col min="4" max="4" width="15.7109375" style="175" customWidth="1"/>
    <col min="5" max="5" width="24.28515625" style="184" customWidth="1"/>
    <col min="6" max="6" width="14" style="147" customWidth="1"/>
    <col min="7" max="7" width="12.28515625" style="147" bestFit="1" customWidth="1"/>
    <col min="8" max="16384" width="9.140625" style="147"/>
  </cols>
  <sheetData>
    <row r="1" spans="1:8" ht="15">
      <c r="A1" s="341" t="s">
        <v>113</v>
      </c>
      <c r="B1" s="341"/>
      <c r="C1" s="341"/>
      <c r="D1" s="341"/>
      <c r="E1" s="341"/>
      <c r="F1" s="341"/>
    </row>
    <row r="2" spans="1:8" ht="15" customHeight="1">
      <c r="A2" s="342" t="s">
        <v>158</v>
      </c>
      <c r="B2" s="342"/>
      <c r="C2" s="342"/>
      <c r="D2" s="342"/>
      <c r="E2" s="342"/>
      <c r="F2" s="342"/>
    </row>
    <row r="3" spans="1:8" ht="15">
      <c r="A3" s="346" t="s">
        <v>120</v>
      </c>
      <c r="B3" s="347"/>
      <c r="C3" s="347"/>
      <c r="D3" s="347"/>
      <c r="E3" s="347"/>
      <c r="F3" s="348"/>
    </row>
    <row r="4" spans="1:8" ht="15" customHeight="1">
      <c r="A4" s="146"/>
      <c r="B4" s="146"/>
      <c r="C4" s="339" t="s">
        <v>92</v>
      </c>
      <c r="D4" s="339"/>
      <c r="E4" s="340" t="s">
        <v>145</v>
      </c>
      <c r="F4" s="341" t="s">
        <v>151</v>
      </c>
    </row>
    <row r="5" spans="1:8" ht="63" customHeight="1">
      <c r="A5" s="146" t="s">
        <v>116</v>
      </c>
      <c r="B5" s="146" t="s">
        <v>115</v>
      </c>
      <c r="C5" s="171" t="s">
        <v>152</v>
      </c>
      <c r="D5" s="171" t="s">
        <v>137</v>
      </c>
      <c r="E5" s="340"/>
      <c r="F5" s="341"/>
    </row>
    <row r="6" spans="1:8" ht="15">
      <c r="A6" s="142">
        <v>1</v>
      </c>
      <c r="B6" s="142" t="s">
        <v>354</v>
      </c>
      <c r="C6" s="150">
        <v>393073.16345577198</v>
      </c>
      <c r="D6" s="150">
        <v>351923.22349192802</v>
      </c>
      <c r="E6" s="216">
        <f>D6/C6*100-100</f>
        <v>-10.468773701584468</v>
      </c>
      <c r="F6" s="217">
        <f>D6/D$34*100</f>
        <v>2.3611103093909121E-2</v>
      </c>
      <c r="H6" s="192"/>
    </row>
    <row r="7" spans="1:8" ht="15">
      <c r="A7" s="142">
        <v>2</v>
      </c>
      <c r="B7" s="142" t="s">
        <v>355</v>
      </c>
      <c r="C7" s="150">
        <v>191619537.05508101</v>
      </c>
      <c r="D7" s="150">
        <v>219797313.73860899</v>
      </c>
      <c r="E7" s="216">
        <f t="shared" ref="E7:E34" si="0">D7/C7*100-100</f>
        <v>14.705064586096086</v>
      </c>
      <c r="F7" s="217">
        <f t="shared" ref="F7:F34" si="1">D7/D$34*100</f>
        <v>14.746560295034406</v>
      </c>
      <c r="H7" s="192"/>
    </row>
    <row r="8" spans="1:8" ht="15">
      <c r="A8" s="142">
        <v>3</v>
      </c>
      <c r="B8" s="142" t="s">
        <v>356</v>
      </c>
      <c r="C8" s="150">
        <v>150726480.007379</v>
      </c>
      <c r="D8" s="150">
        <v>177331475.948488</v>
      </c>
      <c r="E8" s="216">
        <f t="shared" si="0"/>
        <v>17.651175785307615</v>
      </c>
      <c r="F8" s="217">
        <f t="shared" si="1"/>
        <v>11.897457970718014</v>
      </c>
      <c r="H8" s="192"/>
    </row>
    <row r="9" spans="1:8" ht="15">
      <c r="A9" s="142">
        <v>4</v>
      </c>
      <c r="B9" s="142" t="s">
        <v>382</v>
      </c>
      <c r="C9" s="150">
        <v>613619498.705405</v>
      </c>
      <c r="D9" s="150">
        <v>694051625.85540402</v>
      </c>
      <c r="E9" s="216">
        <f t="shared" si="0"/>
        <v>13.107818007689161</v>
      </c>
      <c r="F9" s="217">
        <f t="shared" si="1"/>
        <v>46.565055661758734</v>
      </c>
      <c r="H9" s="192"/>
    </row>
    <row r="10" spans="1:8" ht="15">
      <c r="A10" s="142">
        <v>5</v>
      </c>
      <c r="B10" s="142" t="s">
        <v>358</v>
      </c>
      <c r="C10" s="150">
        <v>1005631.11626286</v>
      </c>
      <c r="D10" s="150">
        <v>8794610.8051485904</v>
      </c>
      <c r="E10" s="216">
        <f t="shared" si="0"/>
        <v>774.53646400990874</v>
      </c>
      <c r="F10" s="217">
        <f t="shared" si="1"/>
        <v>0.59004478400367155</v>
      </c>
      <c r="H10" s="192"/>
    </row>
    <row r="11" spans="1:8" ht="15">
      <c r="A11" s="142">
        <v>6</v>
      </c>
      <c r="B11" s="142" t="s">
        <v>359</v>
      </c>
      <c r="C11" s="150">
        <v>858115.03579785302</v>
      </c>
      <c r="D11" s="150">
        <v>1114832.2745572201</v>
      </c>
      <c r="E11" s="216">
        <f t="shared" si="0"/>
        <v>29.916413073997489</v>
      </c>
      <c r="F11" s="217">
        <f t="shared" si="1"/>
        <v>7.4795915727884535E-2</v>
      </c>
      <c r="H11" s="192"/>
    </row>
    <row r="12" spans="1:8" ht="15">
      <c r="A12" s="142">
        <v>7</v>
      </c>
      <c r="B12" s="142" t="s">
        <v>360</v>
      </c>
      <c r="C12" s="150">
        <v>79926.199781250005</v>
      </c>
      <c r="D12" s="150">
        <v>4604.5855781250002</v>
      </c>
      <c r="E12" s="216">
        <f t="shared" si="0"/>
        <v>-94.238953446144961</v>
      </c>
      <c r="F12" s="217">
        <f t="shared" si="1"/>
        <v>3.0892915707885984E-4</v>
      </c>
      <c r="H12" s="192"/>
    </row>
    <row r="13" spans="1:8" ht="15">
      <c r="A13" s="142">
        <v>8</v>
      </c>
      <c r="B13" s="142" t="s">
        <v>361</v>
      </c>
      <c r="C13" s="150">
        <v>8062936.6287687402</v>
      </c>
      <c r="D13" s="150">
        <v>6168117.5492060697</v>
      </c>
      <c r="E13" s="216">
        <f t="shared" si="0"/>
        <v>-23.500359320720861</v>
      </c>
      <c r="F13" s="217">
        <f t="shared" si="1"/>
        <v>0.41382906733063329</v>
      </c>
      <c r="H13" s="192"/>
    </row>
    <row r="14" spans="1:8" ht="15">
      <c r="A14" s="142">
        <v>9</v>
      </c>
      <c r="B14" s="142" t="s">
        <v>375</v>
      </c>
      <c r="C14" s="150">
        <v>1169143.8252872101</v>
      </c>
      <c r="D14" s="150">
        <v>886121.21326405799</v>
      </c>
      <c r="E14" s="216">
        <f t="shared" si="0"/>
        <v>-24.207681373472184</v>
      </c>
      <c r="F14" s="217">
        <f t="shared" si="1"/>
        <v>5.9451317570002299E-2</v>
      </c>
      <c r="H14" s="192"/>
    </row>
    <row r="15" spans="1:8" ht="15">
      <c r="A15" s="142">
        <v>10</v>
      </c>
      <c r="B15" s="142" t="s">
        <v>362</v>
      </c>
      <c r="C15" s="150">
        <v>17650163.721162401</v>
      </c>
      <c r="D15" s="150">
        <v>20141391.031514298</v>
      </c>
      <c r="E15" s="216">
        <f t="shared" si="0"/>
        <v>14.114471399293222</v>
      </c>
      <c r="F15" s="217">
        <f t="shared" si="1"/>
        <v>1.3513187773773858</v>
      </c>
      <c r="H15" s="192"/>
    </row>
    <row r="16" spans="1:8" ht="15">
      <c r="A16" s="142">
        <v>11</v>
      </c>
      <c r="B16" s="142" t="s">
        <v>363</v>
      </c>
      <c r="C16" s="150">
        <v>1428671.3124782499</v>
      </c>
      <c r="D16" s="150">
        <v>1421355.79618314</v>
      </c>
      <c r="E16" s="216">
        <f t="shared" si="0"/>
        <v>-0.51205033874586547</v>
      </c>
      <c r="F16" s="217">
        <f t="shared" si="1"/>
        <v>9.5361078771134741E-2</v>
      </c>
      <c r="H16" s="192"/>
    </row>
    <row r="17" spans="1:8" ht="15">
      <c r="A17" s="142">
        <v>12</v>
      </c>
      <c r="B17" s="142" t="s">
        <v>364</v>
      </c>
      <c r="C17" s="150">
        <v>18477021.1409919</v>
      </c>
      <c r="D17" s="150">
        <v>19951477.323787499</v>
      </c>
      <c r="E17" s="216">
        <f t="shared" si="0"/>
        <v>7.9799453144775043</v>
      </c>
      <c r="F17" s="217">
        <f t="shared" si="1"/>
        <v>1.3385771569535017</v>
      </c>
      <c r="H17" s="192"/>
    </row>
    <row r="18" spans="1:8" ht="15">
      <c r="A18" s="142">
        <v>13</v>
      </c>
      <c r="B18" s="142" t="s">
        <v>376</v>
      </c>
      <c r="C18" s="150">
        <v>449617.525037774</v>
      </c>
      <c r="D18" s="150">
        <v>609967.14245627797</v>
      </c>
      <c r="E18" s="216">
        <f t="shared" si="0"/>
        <v>35.663560357224156</v>
      </c>
      <c r="F18" s="217">
        <f t="shared" si="1"/>
        <v>4.0923690518431123E-2</v>
      </c>
      <c r="H18" s="192"/>
    </row>
    <row r="19" spans="1:8" ht="15">
      <c r="A19" s="142">
        <v>14</v>
      </c>
      <c r="B19" s="142" t="s">
        <v>365</v>
      </c>
      <c r="C19" s="150">
        <v>34644093.782743797</v>
      </c>
      <c r="D19" s="150">
        <v>40470780.184118196</v>
      </c>
      <c r="E19" s="216">
        <f t="shared" si="0"/>
        <v>16.818700578269045</v>
      </c>
      <c r="F19" s="217">
        <f t="shared" si="1"/>
        <v>2.7152506553466105</v>
      </c>
      <c r="H19" s="192"/>
    </row>
    <row r="20" spans="1:8" ht="15">
      <c r="A20" s="142">
        <v>15</v>
      </c>
      <c r="B20" s="150" t="s">
        <v>366</v>
      </c>
      <c r="C20" s="150">
        <v>0</v>
      </c>
      <c r="D20" s="150">
        <v>12235734.945255401</v>
      </c>
      <c r="E20" s="216" t="s">
        <v>308</v>
      </c>
      <c r="F20" s="217">
        <f t="shared" si="1"/>
        <v>0.82091541545793489</v>
      </c>
      <c r="H20" s="192"/>
    </row>
    <row r="21" spans="1:8" ht="15">
      <c r="A21" s="142">
        <v>16</v>
      </c>
      <c r="B21" s="142" t="s">
        <v>367</v>
      </c>
      <c r="C21" s="150">
        <v>56225998.586876601</v>
      </c>
      <c r="D21" s="150">
        <v>61090530.121367201</v>
      </c>
      <c r="E21" s="216">
        <f t="shared" si="0"/>
        <v>8.6517476910156716</v>
      </c>
      <c r="F21" s="217">
        <f t="shared" si="1"/>
        <v>4.0986633119716407</v>
      </c>
      <c r="H21" s="192"/>
    </row>
    <row r="22" spans="1:8" ht="15">
      <c r="A22" s="142">
        <v>17</v>
      </c>
      <c r="B22" s="142" t="s">
        <v>368</v>
      </c>
      <c r="C22" s="150">
        <v>860.796672729492</v>
      </c>
      <c r="D22" s="150">
        <v>879.30558081054699</v>
      </c>
      <c r="E22" s="216">
        <f t="shared" si="0"/>
        <v>2.1502067407353422</v>
      </c>
      <c r="F22" s="217">
        <f t="shared" si="1"/>
        <v>5.8994045671565811E-5</v>
      </c>
      <c r="H22" s="192"/>
    </row>
    <row r="23" spans="1:8" ht="15">
      <c r="A23" s="142">
        <v>18</v>
      </c>
      <c r="B23" s="142" t="s">
        <v>377</v>
      </c>
      <c r="C23" s="150">
        <v>179067.44039202901</v>
      </c>
      <c r="D23" s="150">
        <v>271330.10031702399</v>
      </c>
      <c r="E23" s="216">
        <f t="shared" si="0"/>
        <v>51.523973159501281</v>
      </c>
      <c r="F23" s="217">
        <f t="shared" si="1"/>
        <v>1.8203979002860266E-2</v>
      </c>
      <c r="H23" s="192"/>
    </row>
    <row r="24" spans="1:8" ht="15">
      <c r="A24" s="142">
        <v>19</v>
      </c>
      <c r="B24" s="142" t="s">
        <v>369</v>
      </c>
      <c r="C24" s="150">
        <v>61632821.895669498</v>
      </c>
      <c r="D24" s="150">
        <v>22408716.221785501</v>
      </c>
      <c r="E24" s="216">
        <f t="shared" si="0"/>
        <v>-63.641586523949179</v>
      </c>
      <c r="F24" s="217">
        <f t="shared" si="1"/>
        <v>1.5034373226774758</v>
      </c>
      <c r="H24" s="192"/>
    </row>
    <row r="25" spans="1:8" ht="15">
      <c r="A25" s="142">
        <v>20</v>
      </c>
      <c r="B25" s="142" t="s">
        <v>370</v>
      </c>
      <c r="C25" s="150">
        <v>2761993.0399913099</v>
      </c>
      <c r="D25" s="150">
        <v>3187838.8620137302</v>
      </c>
      <c r="E25" s="216">
        <f t="shared" si="0"/>
        <v>15.418062821177855</v>
      </c>
      <c r="F25" s="217">
        <f t="shared" si="1"/>
        <v>0.21387730900772037</v>
      </c>
      <c r="H25" s="192"/>
    </row>
    <row r="26" spans="1:8" ht="15">
      <c r="A26" s="142">
        <v>21</v>
      </c>
      <c r="B26" s="142" t="s">
        <v>371</v>
      </c>
      <c r="C26" s="150">
        <v>379515.14718797099</v>
      </c>
      <c r="D26" s="150">
        <v>531810.97248563496</v>
      </c>
      <c r="E26" s="216">
        <f t="shared" si="0"/>
        <v>40.129050559932722</v>
      </c>
      <c r="F26" s="217">
        <f t="shared" si="1"/>
        <v>3.5680065592824974E-2</v>
      </c>
      <c r="H26" s="192"/>
    </row>
    <row r="27" spans="1:8" ht="15">
      <c r="A27" s="142">
        <v>22</v>
      </c>
      <c r="B27" s="142" t="s">
        <v>372</v>
      </c>
      <c r="C27" s="150">
        <v>314230.86779269599</v>
      </c>
      <c r="D27" s="150">
        <v>310711.11909928703</v>
      </c>
      <c r="E27" s="216">
        <f t="shared" si="0"/>
        <v>-1.1201155119270396</v>
      </c>
      <c r="F27" s="217">
        <f t="shared" si="1"/>
        <v>2.0846115788222232E-2</v>
      </c>
      <c r="H27" s="192"/>
    </row>
    <row r="28" spans="1:8" ht="15">
      <c r="A28" s="142">
        <v>23</v>
      </c>
      <c r="B28" s="142" t="s">
        <v>378</v>
      </c>
      <c r="C28" s="150">
        <v>1662245.4207836001</v>
      </c>
      <c r="D28" s="150">
        <v>1719585.9685314801</v>
      </c>
      <c r="E28" s="216">
        <f t="shared" si="0"/>
        <v>3.4495837396170401</v>
      </c>
      <c r="F28" s="217">
        <f t="shared" si="1"/>
        <v>0.11536982748388473</v>
      </c>
      <c r="H28" s="192"/>
    </row>
    <row r="29" spans="1:8" ht="15">
      <c r="A29" s="142">
        <v>24</v>
      </c>
      <c r="B29" s="142" t="s">
        <v>379</v>
      </c>
      <c r="C29" s="150">
        <v>3420945.4034425202</v>
      </c>
      <c r="D29" s="150">
        <v>7581277.4997924697</v>
      </c>
      <c r="E29" s="216">
        <f t="shared" si="0"/>
        <v>121.61351923837719</v>
      </c>
      <c r="F29" s="217">
        <f t="shared" si="1"/>
        <v>0.50864027345225571</v>
      </c>
      <c r="H29" s="192"/>
    </row>
    <row r="30" spans="1:8" ht="15">
      <c r="A30" s="142">
        <v>25</v>
      </c>
      <c r="B30" s="142" t="s">
        <v>380</v>
      </c>
      <c r="C30" s="150">
        <v>34140365.069471598</v>
      </c>
      <c r="D30" s="150">
        <v>32850721.066716999</v>
      </c>
      <c r="E30" s="216">
        <f t="shared" si="0"/>
        <v>-3.7774757244989274</v>
      </c>
      <c r="F30" s="217">
        <f t="shared" si="1"/>
        <v>2.2040084599114218</v>
      </c>
      <c r="H30" s="192"/>
    </row>
    <row r="31" spans="1:8" ht="15">
      <c r="A31" s="142">
        <v>26</v>
      </c>
      <c r="B31" s="142" t="s">
        <v>381</v>
      </c>
      <c r="C31" s="150">
        <v>15284.1274326477</v>
      </c>
      <c r="D31" s="150">
        <v>13577.7770551147</v>
      </c>
      <c r="E31" s="216">
        <f t="shared" si="0"/>
        <v>-11.16419883995566</v>
      </c>
      <c r="F31" s="217">
        <f t="shared" si="1"/>
        <v>9.1095520964327666E-4</v>
      </c>
      <c r="H31" s="192"/>
    </row>
    <row r="32" spans="1:8" ht="15">
      <c r="A32" s="142">
        <v>27</v>
      </c>
      <c r="B32" s="142" t="s">
        <v>373</v>
      </c>
      <c r="C32" s="150">
        <v>108615109.026776</v>
      </c>
      <c r="D32" s="150">
        <v>157200304.499201</v>
      </c>
      <c r="E32" s="216">
        <f t="shared" si="0"/>
        <v>44.731525758950994</v>
      </c>
      <c r="F32" s="217">
        <f t="shared" si="1"/>
        <v>10.546824841781646</v>
      </c>
      <c r="H32" s="192"/>
    </row>
    <row r="33" spans="1:8" ht="15">
      <c r="A33" s="142">
        <v>28</v>
      </c>
      <c r="B33" s="142" t="s">
        <v>374</v>
      </c>
      <c r="C33" s="150">
        <v>492.109359375</v>
      </c>
      <c r="D33" s="150">
        <v>249.28974050903301</v>
      </c>
      <c r="E33" s="216">
        <f t="shared" si="0"/>
        <v>-49.34261343339584</v>
      </c>
      <c r="F33" s="217">
        <f t="shared" si="1"/>
        <v>1.6725255312818643E-5</v>
      </c>
      <c r="H33" s="192"/>
    </row>
    <row r="34" spans="1:8" ht="15">
      <c r="A34" s="142"/>
      <c r="B34" s="142" t="s">
        <v>35</v>
      </c>
      <c r="C34" s="150">
        <v>1309532838.15148</v>
      </c>
      <c r="D34" s="150">
        <v>1490498864.4207499</v>
      </c>
      <c r="E34" s="216">
        <f t="shared" si="0"/>
        <v>13.819128546995387</v>
      </c>
      <c r="F34" s="217">
        <f t="shared" si="1"/>
        <v>100</v>
      </c>
      <c r="H34" s="192"/>
    </row>
    <row r="35" spans="1:8" ht="15">
      <c r="B35" s="187" t="s">
        <v>136</v>
      </c>
    </row>
    <row r="36" spans="1:8" ht="15"/>
  </sheetData>
  <mergeCells count="6">
    <mergeCell ref="A1:F1"/>
    <mergeCell ref="C4:D4"/>
    <mergeCell ref="E4:E5"/>
    <mergeCell ref="F4:F5"/>
    <mergeCell ref="A2:F2"/>
    <mergeCell ref="A3:F3"/>
  </mergeCells>
  <conditionalFormatting sqref="C4">
    <cfRule type="top10" dxfId="14" priority="23" rank="10"/>
  </conditionalFormatting>
  <conditionalFormatting sqref="C5">
    <cfRule type="top10" dxfId="13" priority="22" rank="10"/>
  </conditionalFormatting>
  <conditionalFormatting sqref="C4:D4">
    <cfRule type="top10" dxfId="12" priority="20" rank="10"/>
  </conditionalFormatting>
  <conditionalFormatting sqref="C4:C5">
    <cfRule type="top10" dxfId="11" priority="18" rank="10"/>
  </conditionalFormatting>
  <pageMargins left="0.7" right="0.7" top="0.25" bottom="0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A16" sqref="A16"/>
    </sheetView>
  </sheetViews>
  <sheetFormatPr defaultRowHeight="15.75"/>
  <cols>
    <col min="1" max="1" width="40.28515625" style="14" customWidth="1"/>
    <col min="2" max="2" width="14.28515625" style="14" customWidth="1"/>
    <col min="3" max="3" width="15.7109375" style="14" bestFit="1" customWidth="1"/>
    <col min="4" max="4" width="12.140625" style="14" bestFit="1" customWidth="1"/>
    <col min="5" max="5" width="13.5703125" style="14" bestFit="1" customWidth="1"/>
    <col min="6" max="6" width="21.42578125" style="14" bestFit="1" customWidth="1"/>
    <col min="7" max="7" width="12.42578125" style="14" customWidth="1"/>
    <col min="8" max="8" width="9.140625" style="14"/>
    <col min="9" max="11" width="9.5703125" style="14" customWidth="1"/>
    <col min="12" max="16384" width="9.140625" style="14"/>
  </cols>
  <sheetData>
    <row r="1" spans="1:11" ht="18.75">
      <c r="A1" s="281" t="s">
        <v>121</v>
      </c>
      <c r="B1" s="281"/>
      <c r="C1" s="281"/>
      <c r="D1" s="281"/>
      <c r="E1" s="281"/>
      <c r="F1" s="281"/>
      <c r="G1" s="281"/>
    </row>
    <row r="2" spans="1:11">
      <c r="A2" s="15"/>
      <c r="B2" s="15"/>
      <c r="C2" s="16" t="s">
        <v>120</v>
      </c>
      <c r="D2" s="15"/>
      <c r="E2" s="15"/>
      <c r="F2" s="10" t="s">
        <v>63</v>
      </c>
      <c r="G2" s="15"/>
      <c r="I2" s="47"/>
      <c r="J2" s="47"/>
    </row>
    <row r="3" spans="1:11">
      <c r="A3" s="17"/>
      <c r="B3" s="18" t="s">
        <v>66</v>
      </c>
      <c r="C3" s="19" t="s">
        <v>67</v>
      </c>
      <c r="D3" s="20" t="s">
        <v>68</v>
      </c>
      <c r="E3" s="20" t="s">
        <v>69</v>
      </c>
      <c r="F3" s="158" t="s">
        <v>70</v>
      </c>
      <c r="G3" s="157"/>
    </row>
    <row r="4" spans="1:11">
      <c r="A4" s="21"/>
      <c r="B4" s="22"/>
      <c r="C4" s="21"/>
      <c r="D4" s="22"/>
      <c r="E4" s="22"/>
      <c r="F4" s="23"/>
      <c r="G4" s="22"/>
    </row>
    <row r="5" spans="1:11">
      <c r="A5" s="24" t="s">
        <v>138</v>
      </c>
      <c r="B5" s="48">
        <v>113.94600691377001</v>
      </c>
      <c r="C5" s="49">
        <v>1167.3698076845301</v>
      </c>
      <c r="D5" s="25">
        <f>+B5+C5</f>
        <v>1281.3158145983</v>
      </c>
      <c r="E5" s="26">
        <f>+C5-B5</f>
        <v>1053.4238007707602</v>
      </c>
      <c r="F5" s="50" t="s">
        <v>71</v>
      </c>
      <c r="G5" s="166">
        <f>C5/B5</f>
        <v>10.244938276493981</v>
      </c>
      <c r="I5" s="110"/>
    </row>
    <row r="6" spans="1:11">
      <c r="A6" s="27" t="s">
        <v>72</v>
      </c>
      <c r="B6" s="163">
        <f>+B5*100/D5</f>
        <v>8.8928900756206417</v>
      </c>
      <c r="C6" s="164">
        <f>+C5*100/D5</f>
        <v>91.107109924379373</v>
      </c>
      <c r="D6" s="51"/>
      <c r="E6" s="52"/>
      <c r="F6" s="51"/>
      <c r="G6" s="53"/>
    </row>
    <row r="7" spans="1:11">
      <c r="A7" s="21"/>
      <c r="B7" s="43"/>
      <c r="C7" s="21"/>
      <c r="D7" s="23"/>
      <c r="E7" s="21"/>
      <c r="F7" s="23"/>
      <c r="G7" s="22"/>
    </row>
    <row r="8" spans="1:11">
      <c r="A8" s="24" t="s">
        <v>139</v>
      </c>
      <c r="B8" s="159">
        <v>188.19506995326998</v>
      </c>
      <c r="C8" s="160">
        <v>1309.5328381514801</v>
      </c>
      <c r="D8" s="26">
        <f>+B8+C8</f>
        <v>1497.72790810475</v>
      </c>
      <c r="E8" s="26">
        <f>+C8-B8</f>
        <v>1121.3377681982101</v>
      </c>
      <c r="F8" s="54" t="s">
        <v>71</v>
      </c>
      <c r="G8" s="166">
        <f>C8/B8</f>
        <v>6.958380145009353</v>
      </c>
      <c r="I8" s="110"/>
    </row>
    <row r="9" spans="1:11">
      <c r="A9" s="27" t="s">
        <v>72</v>
      </c>
      <c r="B9" s="164">
        <f>+B8*100/D8</f>
        <v>12.565371115466172</v>
      </c>
      <c r="C9" s="165">
        <f>+C8*100/D8</f>
        <v>87.434628884533836</v>
      </c>
      <c r="D9" s="52"/>
      <c r="E9" s="52"/>
      <c r="F9" s="51"/>
      <c r="G9" s="167"/>
    </row>
    <row r="10" spans="1:11">
      <c r="A10" s="21"/>
      <c r="B10" s="21"/>
      <c r="C10" s="23"/>
      <c r="D10" s="21"/>
      <c r="E10" s="21"/>
      <c r="F10" s="23"/>
      <c r="G10" s="168"/>
    </row>
    <row r="11" spans="1:11">
      <c r="A11" s="24" t="s">
        <v>140</v>
      </c>
      <c r="B11" s="159">
        <v>222.93622386801002</v>
      </c>
      <c r="C11" s="160">
        <v>1490.4988644207499</v>
      </c>
      <c r="D11" s="26">
        <f>+B11+C11</f>
        <v>1713.43508828876</v>
      </c>
      <c r="E11" s="26">
        <f>+C11-B11</f>
        <v>1267.5626405527398</v>
      </c>
      <c r="F11" s="54" t="s">
        <v>71</v>
      </c>
      <c r="G11" s="166">
        <f>C11/B11</f>
        <v>6.6857634823096479</v>
      </c>
      <c r="I11" s="110"/>
    </row>
    <row r="12" spans="1:11">
      <c r="A12" s="27" t="s">
        <v>72</v>
      </c>
      <c r="B12" s="164">
        <f>+B11*100/D11</f>
        <v>13.011069131930796</v>
      </c>
      <c r="C12" s="165">
        <f>+C11*100/D11</f>
        <v>86.988930868069204</v>
      </c>
      <c r="D12" s="52"/>
      <c r="E12" s="52"/>
      <c r="F12" s="51"/>
      <c r="G12" s="53"/>
    </row>
    <row r="13" spans="1:11">
      <c r="A13" s="21"/>
      <c r="B13" s="21"/>
      <c r="C13" s="23"/>
      <c r="D13" s="21"/>
      <c r="E13" s="21"/>
      <c r="F13" s="23"/>
      <c r="G13" s="22"/>
    </row>
    <row r="14" spans="1:11" ht="47.25">
      <c r="A14" s="28" t="s">
        <v>153</v>
      </c>
      <c r="B14" s="161">
        <f>+B8/B5*100-100</f>
        <v>65.161619130443796</v>
      </c>
      <c r="C14" s="161">
        <f>+C8/C5*100-100</f>
        <v>12.17806298664938</v>
      </c>
      <c r="D14" s="162">
        <f>D8/D5*100-100</f>
        <v>16.889832392671792</v>
      </c>
      <c r="E14" s="162">
        <f>E8/E5*100-100</f>
        <v>6.4469748431504286</v>
      </c>
      <c r="F14" s="51"/>
      <c r="G14" s="53"/>
      <c r="H14" s="96"/>
    </row>
    <row r="15" spans="1:11">
      <c r="A15" s="21"/>
      <c r="B15" s="55"/>
      <c r="C15" s="56"/>
      <c r="D15" s="56"/>
      <c r="E15" s="56"/>
      <c r="F15" s="23"/>
      <c r="G15" s="22"/>
    </row>
    <row r="16" spans="1:11" ht="47.25">
      <c r="A16" s="28" t="s">
        <v>154</v>
      </c>
      <c r="B16" s="161">
        <f>+B11/B8*100-100</f>
        <v>18.460182789786401</v>
      </c>
      <c r="C16" s="161">
        <f>+C11/C8*100-100</f>
        <v>13.819128546995358</v>
      </c>
      <c r="D16" s="162">
        <f>D11/D8*100-100</f>
        <v>14.402294236272155</v>
      </c>
      <c r="E16" s="162">
        <f>E11/E8*100-100</f>
        <v>13.040216471927721</v>
      </c>
      <c r="F16" s="51"/>
      <c r="G16" s="53"/>
      <c r="H16" s="96"/>
      <c r="I16" s="96"/>
      <c r="J16" s="96"/>
      <c r="K16" s="96"/>
    </row>
    <row r="17" spans="1:7">
      <c r="A17" s="21"/>
      <c r="B17" s="21"/>
      <c r="C17" s="22"/>
      <c r="D17" s="22"/>
      <c r="E17" s="22"/>
      <c r="F17" s="23"/>
      <c r="G17" s="22"/>
    </row>
    <row r="20" spans="1:7">
      <c r="B20" s="29"/>
      <c r="C20" s="30"/>
      <c r="D20" s="31"/>
      <c r="E20" s="31"/>
      <c r="F20" s="31"/>
      <c r="G20" s="31"/>
    </row>
    <row r="21" spans="1:7">
      <c r="B21" s="31"/>
      <c r="C21" s="31"/>
      <c r="D21" s="32"/>
      <c r="E21" s="32"/>
      <c r="F21" s="31"/>
      <c r="G21" s="31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4" sqref="E4:E5"/>
    </sheetView>
  </sheetViews>
  <sheetFormatPr defaultRowHeight="15"/>
  <cols>
    <col min="1" max="1" width="18.28515625" bestFit="1" customWidth="1"/>
    <col min="2" max="2" width="19.85546875" customWidth="1"/>
    <col min="3" max="3" width="22.42578125" customWidth="1"/>
    <col min="4" max="4" width="33" customWidth="1"/>
    <col min="5" max="5" width="21.5703125" customWidth="1"/>
  </cols>
  <sheetData>
    <row r="1" spans="1:5" ht="15.75">
      <c r="A1" s="316" t="s">
        <v>383</v>
      </c>
      <c r="B1" s="316"/>
      <c r="C1" s="316"/>
      <c r="D1" s="316"/>
      <c r="E1" s="316"/>
    </row>
    <row r="2" spans="1:5" ht="15.75">
      <c r="A2" s="317" t="s">
        <v>156</v>
      </c>
      <c r="B2" s="317"/>
      <c r="C2" s="317"/>
      <c r="D2" s="317"/>
      <c r="E2" s="317"/>
    </row>
    <row r="3" spans="1:5" ht="15.75">
      <c r="A3" s="8" t="s">
        <v>62</v>
      </c>
      <c r="B3" s="62"/>
      <c r="C3" s="77"/>
      <c r="D3" s="64"/>
      <c r="E3" s="63" t="s">
        <v>63</v>
      </c>
    </row>
    <row r="4" spans="1:5" ht="31.5">
      <c r="A4" s="12" t="s">
        <v>64</v>
      </c>
      <c r="B4" s="65" t="s">
        <v>148</v>
      </c>
      <c r="C4" s="65" t="s">
        <v>149</v>
      </c>
      <c r="D4" s="313" t="s">
        <v>145</v>
      </c>
      <c r="E4" s="363" t="s">
        <v>150</v>
      </c>
    </row>
    <row r="5" spans="1:5" ht="15.75">
      <c r="A5" s="90"/>
      <c r="B5" s="78" t="s">
        <v>90</v>
      </c>
      <c r="C5" s="170" t="s">
        <v>95</v>
      </c>
      <c r="D5" s="314"/>
      <c r="E5" s="364"/>
    </row>
    <row r="6" spans="1:5" ht="15.75">
      <c r="A6" t="s">
        <v>122</v>
      </c>
      <c r="B6" s="79">
        <v>149.98123664622</v>
      </c>
      <c r="C6" s="149">
        <v>183.94120038969999</v>
      </c>
      <c r="D6" s="82">
        <f>C6/B6*100-100</f>
        <v>22.642808195791659</v>
      </c>
      <c r="E6" s="93">
        <v>82.508439946754848</v>
      </c>
    </row>
    <row r="7" spans="1:5" ht="15.75">
      <c r="A7" t="s">
        <v>128</v>
      </c>
      <c r="B7" s="80">
        <v>2.2556473969800002</v>
      </c>
      <c r="C7" s="149">
        <v>1.19890915026</v>
      </c>
      <c r="D7" s="83">
        <f t="shared" ref="D7:D9" si="0">C7/B7*100-100</f>
        <v>-46.848556566723445</v>
      </c>
      <c r="E7" s="89">
        <v>0.53778122256606331</v>
      </c>
    </row>
    <row r="8" spans="1:5" ht="15.75">
      <c r="A8" s="125" t="s">
        <v>34</v>
      </c>
      <c r="B8" s="109">
        <f>B9-SUM(B6:B7)</f>
        <v>35.958185910069972</v>
      </c>
      <c r="C8" s="109">
        <f>C9-SUM(C6:C7)</f>
        <v>37.796114328050038</v>
      </c>
      <c r="D8" s="83">
        <f t="shared" si="0"/>
        <v>5.1112934967760992</v>
      </c>
      <c r="E8" s="89">
        <v>16.953778830679095</v>
      </c>
    </row>
    <row r="9" spans="1:5">
      <c r="A9" s="205" t="s">
        <v>89</v>
      </c>
      <c r="B9" s="206">
        <v>188.19506995326998</v>
      </c>
      <c r="C9" s="81">
        <v>222.93622386801002</v>
      </c>
      <c r="D9" s="207">
        <f t="shared" si="0"/>
        <v>18.460182789786401</v>
      </c>
      <c r="E9" s="81">
        <v>100</v>
      </c>
    </row>
  </sheetData>
  <mergeCells count="4">
    <mergeCell ref="A1:E1"/>
    <mergeCell ref="A2:E2"/>
    <mergeCell ref="D4:D5"/>
    <mergeCell ref="E4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C5" sqref="C5"/>
    </sheetView>
  </sheetViews>
  <sheetFormatPr defaultRowHeight="15"/>
  <cols>
    <col min="1" max="1" width="18.28515625" bestFit="1" customWidth="1"/>
    <col min="2" max="2" width="20.7109375" customWidth="1"/>
    <col min="3" max="3" width="17.140625" customWidth="1"/>
    <col min="4" max="4" width="30.5703125" customWidth="1"/>
    <col min="5" max="5" width="28" customWidth="1"/>
  </cols>
  <sheetData>
    <row r="1" spans="1:5" ht="15.75">
      <c r="A1" s="316" t="s">
        <v>383</v>
      </c>
      <c r="B1" s="316"/>
      <c r="C1" s="316"/>
      <c r="D1" s="316"/>
      <c r="E1" s="316"/>
    </row>
    <row r="2" spans="1:5" ht="15.75">
      <c r="A2" s="317" t="s">
        <v>156</v>
      </c>
      <c r="B2" s="317"/>
      <c r="C2" s="317"/>
      <c r="D2" s="317"/>
      <c r="E2" s="317"/>
    </row>
    <row r="3" spans="1:5" ht="15.75">
      <c r="A3" s="349" t="s">
        <v>65</v>
      </c>
      <c r="B3" s="350"/>
      <c r="C3" s="350"/>
      <c r="D3" s="351"/>
      <c r="E3" s="63" t="s">
        <v>63</v>
      </c>
    </row>
    <row r="4" spans="1:5" ht="47.25">
      <c r="A4" s="352" t="s">
        <v>64</v>
      </c>
      <c r="B4" s="353" t="s">
        <v>148</v>
      </c>
      <c r="C4" s="353" t="s">
        <v>149</v>
      </c>
      <c r="D4" s="354" t="s">
        <v>145</v>
      </c>
      <c r="E4" s="365" t="s">
        <v>150</v>
      </c>
    </row>
    <row r="5" spans="1:5" ht="45.75" customHeight="1">
      <c r="A5" s="352"/>
      <c r="B5" s="355" t="s">
        <v>90</v>
      </c>
      <c r="C5" s="355" t="s">
        <v>95</v>
      </c>
      <c r="D5" s="354"/>
      <c r="E5" s="365"/>
    </row>
    <row r="6" spans="1:5" ht="15.75">
      <c r="A6" s="142" t="s">
        <v>122</v>
      </c>
      <c r="B6" s="356">
        <v>785.74501212669691</v>
      </c>
      <c r="C6" s="356">
        <v>847.05707626293099</v>
      </c>
      <c r="D6" s="357">
        <f>C6/B6*100-100</f>
        <v>7.803048468648484</v>
      </c>
      <c r="E6" s="356">
        <v>56.830440900209702</v>
      </c>
    </row>
    <row r="7" spans="1:5" ht="15.75">
      <c r="A7" s="142" t="s">
        <v>128</v>
      </c>
      <c r="B7" s="356">
        <v>247.90804536195901</v>
      </c>
      <c r="C7" s="356">
        <v>300.71738184117504</v>
      </c>
      <c r="D7" s="357">
        <f t="shared" ref="D7:D9" si="0">C7/B7*100-100</f>
        <v>21.301985743186179</v>
      </c>
      <c r="E7" s="356">
        <v>20.175619654567285</v>
      </c>
    </row>
    <row r="8" spans="1:5" ht="15.75">
      <c r="A8" s="358" t="s">
        <v>34</v>
      </c>
      <c r="B8" s="359">
        <f>+B9-SUM(B6:B7)</f>
        <v>275.87978066282403</v>
      </c>
      <c r="C8" s="359">
        <f>+C9-SUM(C6:C7)</f>
        <v>342.72440631664381</v>
      </c>
      <c r="D8" s="357">
        <f t="shared" si="0"/>
        <v>24.229621139041086</v>
      </c>
      <c r="E8" s="356">
        <v>22.993939445223006</v>
      </c>
    </row>
    <row r="9" spans="1:5" ht="15.75">
      <c r="A9" s="205" t="s">
        <v>89</v>
      </c>
      <c r="B9" s="81">
        <v>1309.5328381514801</v>
      </c>
      <c r="C9" s="81">
        <v>1490.4988644207499</v>
      </c>
      <c r="D9" s="207">
        <f t="shared" si="0"/>
        <v>13.819128546995358</v>
      </c>
      <c r="E9" s="360">
        <v>100</v>
      </c>
    </row>
  </sheetData>
  <mergeCells count="4">
    <mergeCell ref="A1:E1"/>
    <mergeCell ref="A2:E2"/>
    <mergeCell ref="D4:D5"/>
    <mergeCell ref="E4: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53"/>
  <sheetViews>
    <sheetView topLeftCell="A4" workbookViewId="0">
      <selection activeCell="S6" sqref="S6"/>
    </sheetView>
  </sheetViews>
  <sheetFormatPr defaultRowHeight="15.75"/>
  <cols>
    <col min="1" max="1" width="4" style="33" bestFit="1" customWidth="1"/>
    <col min="2" max="2" width="25.85546875" style="224" customWidth="1"/>
    <col min="3" max="3" width="8.85546875" style="33" bestFit="1" customWidth="1"/>
    <col min="4" max="4" width="11.5703125" style="34" bestFit="1" customWidth="1"/>
    <col min="5" max="5" width="12.5703125" style="33" customWidth="1"/>
    <col min="6" max="6" width="11.42578125" style="34" hidden="1" customWidth="1"/>
    <col min="7" max="7" width="15.5703125" style="33" hidden="1" customWidth="1"/>
    <col min="8" max="8" width="10.5703125" style="33" hidden="1" customWidth="1"/>
    <col min="9" max="9" width="12.140625" style="34" hidden="1" customWidth="1"/>
    <col min="10" max="10" width="20" style="44" hidden="1" customWidth="1"/>
    <col min="11" max="11" width="17.140625" style="107" hidden="1" customWidth="1"/>
    <col min="12" max="12" width="11.85546875" style="34" customWidth="1"/>
    <col min="13" max="13" width="12" style="34" bestFit="1" customWidth="1"/>
    <col min="14" max="14" width="11.140625" style="34" bestFit="1" customWidth="1"/>
    <col min="15" max="15" width="12" style="34" bestFit="1" customWidth="1"/>
    <col min="16" max="16" width="9.85546875" style="200" customWidth="1"/>
    <col min="17" max="17" width="8.42578125" style="37" customWidth="1"/>
    <col min="18" max="16384" width="9.140625" style="33"/>
  </cols>
  <sheetData>
    <row r="1" spans="1:19" ht="18.75">
      <c r="A1" s="282" t="s">
        <v>86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4"/>
    </row>
    <row r="2" spans="1:19" ht="18.75">
      <c r="A2" s="285" t="s">
        <v>155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7"/>
    </row>
    <row r="3" spans="1:19" ht="18.75">
      <c r="A3" s="231"/>
      <c r="B3" s="227"/>
      <c r="C3" s="223"/>
      <c r="D3" s="223"/>
      <c r="E3" s="223"/>
      <c r="F3" s="223" t="s">
        <v>87</v>
      </c>
      <c r="G3" s="223"/>
      <c r="H3" s="223"/>
      <c r="I3" s="223"/>
      <c r="J3" s="95" t="s">
        <v>92</v>
      </c>
      <c r="K3" s="223"/>
      <c r="L3" s="34" t="s">
        <v>120</v>
      </c>
      <c r="M3" s="33"/>
      <c r="N3" s="33"/>
      <c r="O3" s="33"/>
      <c r="Q3" s="202"/>
    </row>
    <row r="4" spans="1:19" s="224" customFormat="1" ht="48" customHeight="1">
      <c r="A4" s="225"/>
      <c r="B4" s="225"/>
      <c r="C4" s="225"/>
      <c r="D4" s="296" t="s">
        <v>97</v>
      </c>
      <c r="E4" s="296"/>
      <c r="F4" s="297" t="s">
        <v>98</v>
      </c>
      <c r="G4" s="298"/>
      <c r="H4" s="297" t="s">
        <v>99</v>
      </c>
      <c r="I4" s="298"/>
      <c r="J4" s="299" t="s">
        <v>141</v>
      </c>
      <c r="K4" s="302" t="s">
        <v>142</v>
      </c>
      <c r="L4" s="288" t="s">
        <v>143</v>
      </c>
      <c r="M4" s="288"/>
      <c r="N4" s="288" t="s">
        <v>144</v>
      </c>
      <c r="O4" s="288"/>
      <c r="P4" s="290" t="s">
        <v>145</v>
      </c>
      <c r="Q4" s="293" t="s">
        <v>146</v>
      </c>
    </row>
    <row r="5" spans="1:19" ht="30" customHeight="1">
      <c r="A5" s="226"/>
      <c r="B5" s="225"/>
      <c r="C5" s="226"/>
      <c r="D5" s="305" t="s">
        <v>94</v>
      </c>
      <c r="E5" s="305"/>
      <c r="F5" s="306" t="s">
        <v>147</v>
      </c>
      <c r="G5" s="307"/>
      <c r="H5" s="306" t="s">
        <v>147</v>
      </c>
      <c r="I5" s="307"/>
      <c r="J5" s="300"/>
      <c r="K5" s="303"/>
      <c r="L5" s="289" t="s">
        <v>90</v>
      </c>
      <c r="M5" s="289"/>
      <c r="N5" s="289" t="s">
        <v>95</v>
      </c>
      <c r="O5" s="289"/>
      <c r="P5" s="291"/>
      <c r="Q5" s="294"/>
    </row>
    <row r="6" spans="1:19" ht="99" customHeight="1">
      <c r="A6" s="131" t="s">
        <v>0</v>
      </c>
      <c r="B6" s="228" t="s">
        <v>1</v>
      </c>
      <c r="C6" s="132" t="s">
        <v>2</v>
      </c>
      <c r="D6" s="133" t="s">
        <v>3</v>
      </c>
      <c r="E6" s="102" t="s">
        <v>4</v>
      </c>
      <c r="F6" s="134" t="s">
        <v>3</v>
      </c>
      <c r="G6" s="135" t="s">
        <v>4</v>
      </c>
      <c r="H6" s="134" t="s">
        <v>3</v>
      </c>
      <c r="I6" s="135" t="s">
        <v>4</v>
      </c>
      <c r="J6" s="301"/>
      <c r="K6" s="304"/>
      <c r="L6" s="193" t="s">
        <v>3</v>
      </c>
      <c r="M6" s="194" t="s">
        <v>4</v>
      </c>
      <c r="N6" s="193" t="s">
        <v>3</v>
      </c>
      <c r="O6" s="194" t="s">
        <v>4</v>
      </c>
      <c r="P6" s="292"/>
      <c r="Q6" s="295"/>
    </row>
    <row r="7" spans="1:19">
      <c r="A7" s="128">
        <v>1</v>
      </c>
      <c r="B7" s="232" t="s">
        <v>5</v>
      </c>
      <c r="C7" s="127"/>
      <c r="D7" s="130"/>
      <c r="E7" s="233">
        <v>106791238.74394999</v>
      </c>
      <c r="F7" s="234"/>
      <c r="G7" s="235"/>
      <c r="H7" s="130"/>
      <c r="I7" s="236"/>
      <c r="J7" s="237" t="e">
        <f>I7/G7*100-100</f>
        <v>#DIV/0!</v>
      </c>
      <c r="K7" s="238" t="e">
        <f t="shared" ref="K7:K47" si="0">I7/I$47*100</f>
        <v>#DIV/0!</v>
      </c>
      <c r="L7" s="197"/>
      <c r="M7" s="195">
        <v>62782330.334849998</v>
      </c>
      <c r="N7" s="197"/>
      <c r="O7" s="197">
        <v>90719180.856619999</v>
      </c>
      <c r="P7" s="213">
        <f>O7/M7*100-100</f>
        <v>44.497950892820683</v>
      </c>
      <c r="Q7" s="201">
        <f t="shared" ref="Q7:Q47" si="1">O7/O$47*100</f>
        <v>40.692884845098362</v>
      </c>
      <c r="S7" s="37"/>
    </row>
    <row r="8" spans="1:19">
      <c r="A8" s="128">
        <v>2</v>
      </c>
      <c r="B8" s="229" t="s">
        <v>91</v>
      </c>
      <c r="C8" s="127"/>
      <c r="D8" s="130"/>
      <c r="E8" s="233">
        <v>14397757.922489999</v>
      </c>
      <c r="F8" s="239"/>
      <c r="G8" s="195"/>
      <c r="H8" s="130"/>
      <c r="I8" s="233"/>
      <c r="J8" s="237" t="e">
        <f t="shared" ref="J8:J47" si="2">I8/G8*100-100</f>
        <v>#DIV/0!</v>
      </c>
      <c r="K8" s="238" t="e">
        <f t="shared" si="0"/>
        <v>#DIV/0!</v>
      </c>
      <c r="L8" s="197"/>
      <c r="M8" s="195">
        <v>10478429.1897</v>
      </c>
      <c r="N8" s="197"/>
      <c r="O8" s="197">
        <v>10343852.852439998</v>
      </c>
      <c r="P8" s="214">
        <f t="shared" ref="P8:P47" si="3">O8/M8*100-100</f>
        <v>-1.2843178574159566</v>
      </c>
      <c r="Q8" s="202">
        <f t="shared" si="1"/>
        <v>4.639825988334719</v>
      </c>
      <c r="S8" s="37"/>
    </row>
    <row r="9" spans="1:19">
      <c r="A9" s="128">
        <v>3</v>
      </c>
      <c r="B9" s="229" t="s">
        <v>7</v>
      </c>
      <c r="C9" s="127" t="s">
        <v>8</v>
      </c>
      <c r="D9" s="130">
        <v>472023.051022142</v>
      </c>
      <c r="E9" s="233">
        <v>10776856.443050001</v>
      </c>
      <c r="F9" s="240"/>
      <c r="G9" s="121"/>
      <c r="H9" s="241"/>
      <c r="I9" s="236"/>
      <c r="J9" s="237" t="e">
        <f t="shared" si="2"/>
        <v>#DIV/0!</v>
      </c>
      <c r="K9" s="238" t="e">
        <f t="shared" si="0"/>
        <v>#DIV/0!</v>
      </c>
      <c r="L9" s="197">
        <v>352284.19150682498</v>
      </c>
      <c r="M9" s="195">
        <v>8097534.7843300002</v>
      </c>
      <c r="N9" s="197">
        <v>274639.81995400798</v>
      </c>
      <c r="O9" s="197">
        <v>7443287.8040899998</v>
      </c>
      <c r="P9" s="214">
        <f t="shared" si="3"/>
        <v>-8.0795822144051925</v>
      </c>
      <c r="Q9" s="202">
        <f t="shared" si="1"/>
        <v>3.3387520766911427</v>
      </c>
      <c r="S9" s="37"/>
    </row>
    <row r="10" spans="1:19">
      <c r="A10" s="128">
        <v>4</v>
      </c>
      <c r="B10" s="229" t="s">
        <v>10</v>
      </c>
      <c r="C10" s="127" t="s">
        <v>11</v>
      </c>
      <c r="D10" s="130">
        <v>15887379.010000212</v>
      </c>
      <c r="E10" s="233">
        <v>8754390.5759400018</v>
      </c>
      <c r="F10" s="239"/>
      <c r="G10" s="195"/>
      <c r="H10" s="130"/>
      <c r="I10" s="233"/>
      <c r="J10" s="237" t="e">
        <f>I10/G10*100-100</f>
        <v>#DIV/0!</v>
      </c>
      <c r="K10" s="238" t="e">
        <f t="shared" si="0"/>
        <v>#DIV/0!</v>
      </c>
      <c r="L10" s="197">
        <v>11746747.052402832</v>
      </c>
      <c r="M10" s="195">
        <v>6507969.6044800011</v>
      </c>
      <c r="N10" s="197">
        <v>11476556.924980648</v>
      </c>
      <c r="O10" s="197">
        <v>6545212.2204200029</v>
      </c>
      <c r="P10" s="214">
        <f t="shared" si="3"/>
        <v>0.57226167612036249</v>
      </c>
      <c r="Q10" s="202">
        <f t="shared" si="1"/>
        <v>2.9359123909334328</v>
      </c>
      <c r="S10" s="37"/>
    </row>
    <row r="11" spans="1:19">
      <c r="A11" s="128">
        <v>5</v>
      </c>
      <c r="B11" s="232" t="s">
        <v>6</v>
      </c>
      <c r="C11" s="127"/>
      <c r="D11" s="130"/>
      <c r="E11" s="233">
        <v>2414300.6316999998</v>
      </c>
      <c r="F11" s="239"/>
      <c r="G11" s="195"/>
      <c r="H11" s="130"/>
      <c r="I11" s="233"/>
      <c r="J11" s="237" t="e">
        <f t="shared" si="2"/>
        <v>#DIV/0!</v>
      </c>
      <c r="K11" s="238" t="e">
        <f t="shared" si="0"/>
        <v>#DIV/0!</v>
      </c>
      <c r="L11" s="197"/>
      <c r="M11" s="195">
        <v>1837738.9981</v>
      </c>
      <c r="N11" s="197"/>
      <c r="O11" s="197">
        <v>5951760.2103300001</v>
      </c>
      <c r="P11" s="214">
        <f t="shared" si="3"/>
        <v>223.86319365717333</v>
      </c>
      <c r="Q11" s="202">
        <f t="shared" si="1"/>
        <v>2.6697142828855642</v>
      </c>
      <c r="S11" s="37"/>
    </row>
    <row r="12" spans="1:19">
      <c r="A12" s="128">
        <v>6</v>
      </c>
      <c r="B12" s="242" t="s">
        <v>15</v>
      </c>
      <c r="C12" s="127"/>
      <c r="D12" s="130"/>
      <c r="E12" s="233">
        <v>12326544.49594</v>
      </c>
      <c r="F12" s="239"/>
      <c r="G12" s="243"/>
      <c r="H12" s="130"/>
      <c r="I12" s="236"/>
      <c r="J12" s="237" t="e">
        <f t="shared" si="2"/>
        <v>#DIV/0!</v>
      </c>
      <c r="K12" s="238" t="e">
        <f t="shared" si="0"/>
        <v>#DIV/0!</v>
      </c>
      <c r="L12" s="197"/>
      <c r="M12" s="195">
        <v>9232760.1593999993</v>
      </c>
      <c r="N12" s="197"/>
      <c r="O12" s="197">
        <v>6947381.6648199996</v>
      </c>
      <c r="P12" s="214">
        <f t="shared" si="3"/>
        <v>-24.75292821565634</v>
      </c>
      <c r="Q12" s="202">
        <f t="shared" si="1"/>
        <v>3.1163090251915344</v>
      </c>
      <c r="S12" s="37"/>
    </row>
    <row r="13" spans="1:19">
      <c r="A13" s="128">
        <v>7</v>
      </c>
      <c r="B13" s="229" t="s">
        <v>9</v>
      </c>
      <c r="C13" s="127"/>
      <c r="D13" s="130"/>
      <c r="E13" s="233">
        <v>8226838.6849600002</v>
      </c>
      <c r="F13" s="239"/>
      <c r="G13" s="195"/>
      <c r="H13" s="130"/>
      <c r="I13" s="233"/>
      <c r="J13" s="237" t="e">
        <f t="shared" si="2"/>
        <v>#DIV/0!</v>
      </c>
      <c r="K13" s="238" t="e">
        <f t="shared" si="0"/>
        <v>#DIV/0!</v>
      </c>
      <c r="L13" s="197"/>
      <c r="M13" s="195">
        <v>6137760.0366199994</v>
      </c>
      <c r="N13" s="197"/>
      <c r="O13" s="197">
        <v>7669500.1216800008</v>
      </c>
      <c r="P13" s="214">
        <f t="shared" si="3"/>
        <v>24.956011247118013</v>
      </c>
      <c r="Q13" s="202">
        <f t="shared" si="1"/>
        <v>3.4402215972854857</v>
      </c>
      <c r="S13" s="37"/>
    </row>
    <row r="14" spans="1:19">
      <c r="A14" s="128">
        <v>8</v>
      </c>
      <c r="B14" s="229" t="s">
        <v>74</v>
      </c>
      <c r="C14" s="127"/>
      <c r="D14" s="130"/>
      <c r="E14" s="233">
        <v>5142817.0292799994</v>
      </c>
      <c r="F14" s="239"/>
      <c r="G14" s="195"/>
      <c r="H14" s="130"/>
      <c r="I14" s="233"/>
      <c r="J14" s="237" t="e">
        <f>I14/G14*100-100</f>
        <v>#DIV/0!</v>
      </c>
      <c r="K14" s="238" t="e">
        <f t="shared" si="0"/>
        <v>#DIV/0!</v>
      </c>
      <c r="L14" s="197"/>
      <c r="M14" s="195">
        <v>3756694.83849</v>
      </c>
      <c r="N14" s="197"/>
      <c r="O14" s="197">
        <v>4115496.72609</v>
      </c>
      <c r="P14" s="214">
        <f t="shared" si="3"/>
        <v>9.5509990304195185</v>
      </c>
      <c r="Q14" s="202">
        <f t="shared" si="1"/>
        <v>1.8460421795457478</v>
      </c>
      <c r="S14" s="37"/>
    </row>
    <row r="15" spans="1:19">
      <c r="A15" s="128">
        <v>9</v>
      </c>
      <c r="B15" s="229" t="s">
        <v>12</v>
      </c>
      <c r="C15" s="127"/>
      <c r="D15" s="130"/>
      <c r="E15" s="233">
        <v>7717836.82388</v>
      </c>
      <c r="F15" s="239"/>
      <c r="G15" s="195"/>
      <c r="H15" s="130"/>
      <c r="I15" s="233"/>
      <c r="J15" s="237" t="e">
        <f>I15/G15*100-100</f>
        <v>#DIV/0!</v>
      </c>
      <c r="K15" s="238" t="e">
        <f t="shared" si="0"/>
        <v>#DIV/0!</v>
      </c>
      <c r="L15" s="197"/>
      <c r="M15" s="195">
        <v>5785496.7319499999</v>
      </c>
      <c r="N15" s="197"/>
      <c r="O15" s="197">
        <v>5857099.8928699996</v>
      </c>
      <c r="P15" s="214">
        <f t="shared" si="3"/>
        <v>1.237632034680388</v>
      </c>
      <c r="Q15" s="202">
        <f t="shared" si="1"/>
        <v>2.6272535666243777</v>
      </c>
      <c r="S15" s="37"/>
    </row>
    <row r="16" spans="1:19">
      <c r="A16" s="128">
        <v>10</v>
      </c>
      <c r="B16" s="229" t="s">
        <v>17</v>
      </c>
      <c r="C16" s="127" t="s">
        <v>14</v>
      </c>
      <c r="D16" s="130">
        <v>15598659.990665721</v>
      </c>
      <c r="E16" s="233">
        <v>4590856.2244199999</v>
      </c>
      <c r="F16" s="239"/>
      <c r="G16" s="195"/>
      <c r="H16" s="130"/>
      <c r="I16" s="233"/>
      <c r="J16" s="237" t="e">
        <f t="shared" si="2"/>
        <v>#DIV/0!</v>
      </c>
      <c r="K16" s="238" t="e">
        <f t="shared" si="0"/>
        <v>#DIV/0!</v>
      </c>
      <c r="L16" s="197">
        <v>13023312.154954696</v>
      </c>
      <c r="M16" s="195">
        <v>3573006.6773200002</v>
      </c>
      <c r="N16" s="197">
        <v>10124956.236452391</v>
      </c>
      <c r="O16" s="197">
        <v>2899968.6314699999</v>
      </c>
      <c r="P16" s="214">
        <f t="shared" si="3"/>
        <v>-18.836741899257376</v>
      </c>
      <c r="Q16" s="202">
        <f t="shared" si="1"/>
        <v>1.3008063836171075</v>
      </c>
      <c r="S16" s="37"/>
    </row>
    <row r="17" spans="1:19">
      <c r="A17" s="128">
        <v>11</v>
      </c>
      <c r="B17" s="229" t="s">
        <v>16</v>
      </c>
      <c r="C17" s="127"/>
      <c r="D17" s="130"/>
      <c r="E17" s="233">
        <v>16357191.729509998</v>
      </c>
      <c r="F17" s="239"/>
      <c r="G17" s="195"/>
      <c r="H17" s="130"/>
      <c r="I17" s="233"/>
      <c r="J17" s="237" t="e">
        <f t="shared" si="2"/>
        <v>#DIV/0!</v>
      </c>
      <c r="K17" s="238" t="e">
        <f t="shared" si="0"/>
        <v>#DIV/0!</v>
      </c>
      <c r="L17" s="197"/>
      <c r="M17" s="195">
        <v>11955333.216220004</v>
      </c>
      <c r="N17" s="197"/>
      <c r="O17" s="197">
        <v>2945269.2088899999</v>
      </c>
      <c r="P17" s="214">
        <f t="shared" si="3"/>
        <v>-75.364390472244622</v>
      </c>
      <c r="Q17" s="202">
        <f t="shared" si="1"/>
        <v>1.3211263552368027</v>
      </c>
      <c r="S17" s="37"/>
    </row>
    <row r="18" spans="1:19">
      <c r="A18" s="128">
        <v>12</v>
      </c>
      <c r="B18" s="242" t="s">
        <v>75</v>
      </c>
      <c r="C18" s="127"/>
      <c r="D18" s="130"/>
      <c r="E18" s="233">
        <v>7099647.5832899995</v>
      </c>
      <c r="F18" s="239"/>
      <c r="G18" s="195"/>
      <c r="H18" s="130"/>
      <c r="I18" s="233"/>
      <c r="J18" s="237" t="e">
        <f t="shared" si="2"/>
        <v>#DIV/0!</v>
      </c>
      <c r="K18" s="238" t="e">
        <f t="shared" si="0"/>
        <v>#DIV/0!</v>
      </c>
      <c r="L18" s="197"/>
      <c r="M18" s="195">
        <v>5931841.0841100002</v>
      </c>
      <c r="N18" s="197"/>
      <c r="O18" s="197">
        <v>3902376.5721100001</v>
      </c>
      <c r="P18" s="214">
        <f t="shared" si="3"/>
        <v>-34.21306274432159</v>
      </c>
      <c r="Q18" s="202">
        <f t="shared" si="1"/>
        <v>1.7504452638528643</v>
      </c>
      <c r="S18" s="37"/>
    </row>
    <row r="19" spans="1:19">
      <c r="A19" s="128">
        <v>13</v>
      </c>
      <c r="B19" s="229" t="s">
        <v>13</v>
      </c>
      <c r="C19" s="127" t="s">
        <v>14</v>
      </c>
      <c r="D19" s="130">
        <v>4301045</v>
      </c>
      <c r="E19" s="233">
        <v>7683706.4492199998</v>
      </c>
      <c r="F19" s="244"/>
      <c r="G19" s="243"/>
      <c r="H19" s="245"/>
      <c r="I19" s="236"/>
      <c r="J19" s="237" t="e">
        <f t="shared" si="2"/>
        <v>#DIV/0!</v>
      </c>
      <c r="K19" s="238" t="e">
        <f t="shared" si="0"/>
        <v>#DIV/0!</v>
      </c>
      <c r="L19" s="197">
        <v>3444295</v>
      </c>
      <c r="M19" s="195">
        <v>6260930.4492199998</v>
      </c>
      <c r="N19" s="197">
        <v>5295360</v>
      </c>
      <c r="O19" s="197">
        <v>10701135.56825</v>
      </c>
      <c r="P19" s="214">
        <f t="shared" si="3"/>
        <v>70.91925321711841</v>
      </c>
      <c r="Q19" s="202">
        <f t="shared" si="1"/>
        <v>4.800088286498311</v>
      </c>
      <c r="S19" s="37"/>
    </row>
    <row r="20" spans="1:19" ht="30">
      <c r="A20" s="128">
        <v>14</v>
      </c>
      <c r="B20" s="229" t="s">
        <v>18</v>
      </c>
      <c r="C20" s="127"/>
      <c r="D20" s="130"/>
      <c r="E20" s="233">
        <v>3224130.4974000002</v>
      </c>
      <c r="F20" s="239"/>
      <c r="G20" s="121"/>
      <c r="H20" s="130"/>
      <c r="I20" s="236"/>
      <c r="J20" s="237" t="e">
        <f t="shared" si="2"/>
        <v>#DIV/0!</v>
      </c>
      <c r="K20" s="238" t="e">
        <f t="shared" si="0"/>
        <v>#DIV/0!</v>
      </c>
      <c r="L20" s="197"/>
      <c r="M20" s="195">
        <v>2332780.5669999998</v>
      </c>
      <c r="N20" s="197"/>
      <c r="O20" s="197">
        <v>2768911.7178600002</v>
      </c>
      <c r="P20" s="214">
        <f t="shared" si="3"/>
        <v>18.695764060692312</v>
      </c>
      <c r="Q20" s="202">
        <f t="shared" si="1"/>
        <v>1.242019654688034</v>
      </c>
      <c r="S20" s="37"/>
    </row>
    <row r="21" spans="1:19">
      <c r="A21" s="128">
        <v>15</v>
      </c>
      <c r="B21" s="242" t="s">
        <v>81</v>
      </c>
      <c r="C21" s="127"/>
      <c r="D21" s="130"/>
      <c r="E21" s="233">
        <v>3629816.6060000001</v>
      </c>
      <c r="F21" s="239"/>
      <c r="G21" s="195"/>
      <c r="H21" s="130"/>
      <c r="I21" s="236"/>
      <c r="J21" s="237" t="e">
        <f t="shared" si="2"/>
        <v>#DIV/0!</v>
      </c>
      <c r="K21" s="238" t="e">
        <f t="shared" si="0"/>
        <v>#DIV/0!</v>
      </c>
      <c r="L21" s="197"/>
      <c r="M21" s="195">
        <v>2706596.6285000001</v>
      </c>
      <c r="N21" s="197"/>
      <c r="O21" s="197">
        <v>2702842.1407499998</v>
      </c>
      <c r="P21" s="214">
        <f t="shared" si="3"/>
        <v>-0.13871619104473609</v>
      </c>
      <c r="Q21" s="202">
        <f t="shared" si="1"/>
        <v>1.2123835659610995</v>
      </c>
      <c r="S21" s="37"/>
    </row>
    <row r="22" spans="1:19">
      <c r="A22" s="128">
        <v>16</v>
      </c>
      <c r="B22" s="229" t="s">
        <v>20</v>
      </c>
      <c r="C22" s="127"/>
      <c r="D22" s="130"/>
      <c r="E22" s="233">
        <v>2377207.4081000001</v>
      </c>
      <c r="F22" s="239"/>
      <c r="G22" s="195"/>
      <c r="H22" s="130"/>
      <c r="I22" s="233"/>
      <c r="J22" s="237" t="e">
        <f t="shared" si="2"/>
        <v>#DIV/0!</v>
      </c>
      <c r="K22" s="238" t="e">
        <f t="shared" si="0"/>
        <v>#DIV/0!</v>
      </c>
      <c r="L22" s="197"/>
      <c r="M22" s="195">
        <v>1632924.9268400001</v>
      </c>
      <c r="N22" s="197"/>
      <c r="O22" s="197">
        <v>2720594.7616699999</v>
      </c>
      <c r="P22" s="214">
        <f t="shared" si="3"/>
        <v>66.608685858867631</v>
      </c>
      <c r="Q22" s="202">
        <f t="shared" si="1"/>
        <v>1.2203466598953141</v>
      </c>
      <c r="S22" s="37"/>
    </row>
    <row r="23" spans="1:19">
      <c r="A23" s="128">
        <v>17</v>
      </c>
      <c r="B23" s="229" t="s">
        <v>23</v>
      </c>
      <c r="C23" s="127"/>
      <c r="D23" s="130"/>
      <c r="E23" s="233">
        <v>2043731.5893600003</v>
      </c>
      <c r="F23" s="239"/>
      <c r="G23" s="195"/>
      <c r="H23" s="130"/>
      <c r="I23" s="233"/>
      <c r="J23" s="237" t="e">
        <f t="shared" si="2"/>
        <v>#DIV/0!</v>
      </c>
      <c r="K23" s="238" t="e">
        <f t="shared" si="0"/>
        <v>#DIV/0!</v>
      </c>
      <c r="L23" s="197"/>
      <c r="M23" s="195">
        <v>1295269.4393100003</v>
      </c>
      <c r="N23" s="197"/>
      <c r="O23" s="197">
        <v>1638530.3785299999</v>
      </c>
      <c r="P23" s="214">
        <f t="shared" si="3"/>
        <v>26.501122376735538</v>
      </c>
      <c r="Q23" s="202">
        <f t="shared" si="1"/>
        <v>0.73497718320558625</v>
      </c>
      <c r="S23" s="37"/>
    </row>
    <row r="24" spans="1:19">
      <c r="A24" s="128">
        <v>18</v>
      </c>
      <c r="B24" s="229" t="s">
        <v>80</v>
      </c>
      <c r="C24" s="127"/>
      <c r="D24" s="130"/>
      <c r="E24" s="233">
        <v>2515320.8325</v>
      </c>
      <c r="F24" s="239"/>
      <c r="G24" s="195"/>
      <c r="H24" s="130"/>
      <c r="I24" s="233"/>
      <c r="J24" s="237" t="e">
        <f t="shared" si="2"/>
        <v>#DIV/0!</v>
      </c>
      <c r="K24" s="238" t="e">
        <f t="shared" si="0"/>
        <v>#DIV/0!</v>
      </c>
      <c r="L24" s="197"/>
      <c r="M24" s="195">
        <v>1719594.42</v>
      </c>
      <c r="N24" s="197"/>
      <c r="O24" s="197">
        <v>2062704.0734999999</v>
      </c>
      <c r="P24" s="214">
        <f t="shared" si="3"/>
        <v>19.952940618404668</v>
      </c>
      <c r="Q24" s="202">
        <f t="shared" si="1"/>
        <v>0.92524401719535254</v>
      </c>
      <c r="S24" s="37"/>
    </row>
    <row r="25" spans="1:19">
      <c r="A25" s="128">
        <v>19</v>
      </c>
      <c r="B25" s="229" t="s">
        <v>82</v>
      </c>
      <c r="C25" s="127"/>
      <c r="D25" s="130"/>
      <c r="E25" s="233">
        <v>2219429.7316000001</v>
      </c>
      <c r="F25" s="239"/>
      <c r="G25" s="243"/>
      <c r="H25" s="130"/>
      <c r="I25" s="236"/>
      <c r="J25" s="237" t="e">
        <f t="shared" si="2"/>
        <v>#DIV/0!</v>
      </c>
      <c r="K25" s="238" t="e">
        <f t="shared" si="0"/>
        <v>#DIV/0!</v>
      </c>
      <c r="L25" s="197"/>
      <c r="M25" s="195">
        <v>1551400.9427199999</v>
      </c>
      <c r="N25" s="197"/>
      <c r="O25" s="197">
        <v>1613609.15735</v>
      </c>
      <c r="P25" s="214">
        <f t="shared" si="3"/>
        <v>4.0098090001758919</v>
      </c>
      <c r="Q25" s="202">
        <f t="shared" si="1"/>
        <v>0.72379855070360466</v>
      </c>
      <c r="S25" s="37"/>
    </row>
    <row r="26" spans="1:19">
      <c r="A26" s="128">
        <v>20</v>
      </c>
      <c r="B26" s="229" t="s">
        <v>79</v>
      </c>
      <c r="C26" s="127"/>
      <c r="D26" s="130"/>
      <c r="E26" s="233">
        <v>3083186.9345899997</v>
      </c>
      <c r="F26" s="239"/>
      <c r="G26" s="195"/>
      <c r="H26" s="130"/>
      <c r="I26" s="233"/>
      <c r="J26" s="237" t="e">
        <f t="shared" si="2"/>
        <v>#DIV/0!</v>
      </c>
      <c r="K26" s="238" t="e">
        <f t="shared" si="0"/>
        <v>#DIV/0!</v>
      </c>
      <c r="L26" s="197"/>
      <c r="M26" s="195">
        <v>2273654.2236700002</v>
      </c>
      <c r="N26" s="197"/>
      <c r="O26" s="197">
        <v>2671636.3961800002</v>
      </c>
      <c r="P26" s="214">
        <f t="shared" si="3"/>
        <v>17.504076405584669</v>
      </c>
      <c r="Q26" s="202">
        <f t="shared" si="1"/>
        <v>1.1983859553312204</v>
      </c>
      <c r="S26" s="37"/>
    </row>
    <row r="27" spans="1:19">
      <c r="A27" s="128">
        <v>21</v>
      </c>
      <c r="B27" s="246" t="s">
        <v>73</v>
      </c>
      <c r="C27" s="127"/>
      <c r="D27" s="130"/>
      <c r="E27" s="233">
        <v>4514096.9005399998</v>
      </c>
      <c r="F27" s="239"/>
      <c r="G27" s="243"/>
      <c r="H27" s="130"/>
      <c r="I27" s="236"/>
      <c r="J27" s="237" t="e">
        <f t="shared" si="2"/>
        <v>#DIV/0!</v>
      </c>
      <c r="K27" s="238" t="e">
        <f t="shared" si="0"/>
        <v>#DIV/0!</v>
      </c>
      <c r="L27" s="197"/>
      <c r="M27" s="195">
        <v>3095403.8821299998</v>
      </c>
      <c r="N27" s="197"/>
      <c r="O27" s="197">
        <v>3238357.2597099999</v>
      </c>
      <c r="P27" s="214">
        <f t="shared" si="3"/>
        <v>4.6182463750620997</v>
      </c>
      <c r="Q27" s="202">
        <f t="shared" si="1"/>
        <v>1.4525935729616009</v>
      </c>
      <c r="S27" s="37"/>
    </row>
    <row r="28" spans="1:19">
      <c r="A28" s="128">
        <v>22</v>
      </c>
      <c r="B28" s="229" t="s">
        <v>22</v>
      </c>
      <c r="C28" s="127"/>
      <c r="D28" s="130"/>
      <c r="E28" s="233">
        <v>2042195.8914999999</v>
      </c>
      <c r="F28" s="239"/>
      <c r="G28" s="195"/>
      <c r="H28" s="130"/>
      <c r="I28" s="233"/>
      <c r="J28" s="237" t="e">
        <f t="shared" si="2"/>
        <v>#DIV/0!</v>
      </c>
      <c r="K28" s="238" t="e">
        <f t="shared" si="0"/>
        <v>#DIV/0!</v>
      </c>
      <c r="L28" s="197"/>
      <c r="M28" s="195">
        <v>1307198.9300700002</v>
      </c>
      <c r="N28" s="197"/>
      <c r="O28" s="197">
        <v>1485332.3048299998</v>
      </c>
      <c r="P28" s="214">
        <f t="shared" si="3"/>
        <v>13.627105306034835</v>
      </c>
      <c r="Q28" s="202">
        <f t="shared" si="1"/>
        <v>0.66625884257795387</v>
      </c>
      <c r="S28" s="37"/>
    </row>
    <row r="29" spans="1:19" ht="30">
      <c r="A29" s="128">
        <v>23</v>
      </c>
      <c r="B29" s="229" t="s">
        <v>21</v>
      </c>
      <c r="C29" s="127"/>
      <c r="D29" s="130"/>
      <c r="E29" s="233">
        <v>1222663.6399500004</v>
      </c>
      <c r="F29" s="239"/>
      <c r="G29" s="195"/>
      <c r="H29" s="130"/>
      <c r="I29" s="233"/>
      <c r="J29" s="237" t="e">
        <f t="shared" si="2"/>
        <v>#DIV/0!</v>
      </c>
      <c r="K29" s="238" t="e">
        <f t="shared" si="0"/>
        <v>#DIV/0!</v>
      </c>
      <c r="L29" s="197"/>
      <c r="M29" s="195">
        <v>912717.45860000001</v>
      </c>
      <c r="N29" s="197"/>
      <c r="O29" s="197">
        <v>871990.79515000014</v>
      </c>
      <c r="P29" s="214">
        <f t="shared" si="3"/>
        <v>-4.4621326201505696</v>
      </c>
      <c r="Q29" s="202">
        <f t="shared" si="1"/>
        <v>0.39113912491236263</v>
      </c>
      <c r="S29" s="37"/>
    </row>
    <row r="30" spans="1:19">
      <c r="A30" s="128">
        <v>24</v>
      </c>
      <c r="B30" s="229" t="s">
        <v>19</v>
      </c>
      <c r="C30" s="127" t="s">
        <v>14</v>
      </c>
      <c r="D30" s="130">
        <v>13879592</v>
      </c>
      <c r="E30" s="233">
        <v>2058685.25238</v>
      </c>
      <c r="F30" s="244"/>
      <c r="G30" s="243"/>
      <c r="H30" s="245"/>
      <c r="I30" s="236"/>
      <c r="J30" s="237" t="e">
        <f t="shared" si="2"/>
        <v>#DIV/0!</v>
      </c>
      <c r="K30" s="238" t="e">
        <f t="shared" si="0"/>
        <v>#DIV/0!</v>
      </c>
      <c r="L30" s="197">
        <v>10214122</v>
      </c>
      <c r="M30" s="195">
        <v>1511180.2603800001</v>
      </c>
      <c r="N30" s="197">
        <v>10190404</v>
      </c>
      <c r="O30" s="197">
        <v>1693557.47119</v>
      </c>
      <c r="P30" s="214">
        <f t="shared" si="3"/>
        <v>12.068527864712792</v>
      </c>
      <c r="Q30" s="202">
        <f t="shared" si="1"/>
        <v>0.75966006860898261</v>
      </c>
      <c r="S30" s="37"/>
    </row>
    <row r="31" spans="1:19">
      <c r="A31" s="128">
        <v>25</v>
      </c>
      <c r="B31" s="242" t="s">
        <v>76</v>
      </c>
      <c r="C31" s="127"/>
      <c r="D31" s="130"/>
      <c r="E31" s="233">
        <v>1150769.3160000001</v>
      </c>
      <c r="F31" s="239"/>
      <c r="G31" s="243"/>
      <c r="H31" s="130"/>
      <c r="I31" s="236"/>
      <c r="J31" s="237" t="e">
        <f t="shared" si="2"/>
        <v>#DIV/0!</v>
      </c>
      <c r="K31" s="238" t="e">
        <f t="shared" si="0"/>
        <v>#DIV/0!</v>
      </c>
      <c r="L31" s="197"/>
      <c r="M31" s="195">
        <v>980945.23600000003</v>
      </c>
      <c r="N31" s="197"/>
      <c r="O31" s="197">
        <v>749931.71736999997</v>
      </c>
      <c r="P31" s="214">
        <f t="shared" si="3"/>
        <v>-23.550093333650693</v>
      </c>
      <c r="Q31" s="202">
        <f t="shared" si="1"/>
        <v>0.33638845422177732</v>
      </c>
      <c r="S31" s="37"/>
    </row>
    <row r="32" spans="1:19" ht="30">
      <c r="A32" s="128">
        <v>26</v>
      </c>
      <c r="B32" s="229" t="s">
        <v>32</v>
      </c>
      <c r="C32" s="127"/>
      <c r="D32" s="130"/>
      <c r="E32" s="233">
        <v>1329969.40157</v>
      </c>
      <c r="F32" s="239"/>
      <c r="G32" s="195"/>
      <c r="H32" s="130"/>
      <c r="I32" s="233"/>
      <c r="J32" s="237" t="e">
        <f t="shared" si="2"/>
        <v>#DIV/0!</v>
      </c>
      <c r="K32" s="238" t="e">
        <f t="shared" si="0"/>
        <v>#DIV/0!</v>
      </c>
      <c r="L32" s="197"/>
      <c r="M32" s="195">
        <v>1138634.19181</v>
      </c>
      <c r="N32" s="197"/>
      <c r="O32" s="197">
        <v>1174715.3885900001</v>
      </c>
      <c r="P32" s="214">
        <f t="shared" si="3"/>
        <v>3.1688137454088263</v>
      </c>
      <c r="Q32" s="202">
        <f t="shared" si="1"/>
        <v>0.52692889841244173</v>
      </c>
      <c r="S32" s="37"/>
    </row>
    <row r="33" spans="1:19" ht="45">
      <c r="A33" s="128">
        <v>27</v>
      </c>
      <c r="B33" s="242" t="s">
        <v>77</v>
      </c>
      <c r="C33" s="127"/>
      <c r="D33" s="130"/>
      <c r="E33" s="233">
        <v>897311.47450000001</v>
      </c>
      <c r="F33" s="239"/>
      <c r="G33" s="121"/>
      <c r="H33" s="130"/>
      <c r="I33" s="236"/>
      <c r="J33" s="237" t="e">
        <f>I33/G33*100-100</f>
        <v>#DIV/0!</v>
      </c>
      <c r="K33" s="238" t="e">
        <f t="shared" si="0"/>
        <v>#DIV/0!</v>
      </c>
      <c r="L33" s="197"/>
      <c r="M33" s="195">
        <v>710670.24750000006</v>
      </c>
      <c r="N33" s="197"/>
      <c r="O33" s="197">
        <v>774553.0405</v>
      </c>
      <c r="P33" s="214">
        <f t="shared" si="3"/>
        <v>8.9890906823139431</v>
      </c>
      <c r="Q33" s="202">
        <f t="shared" si="1"/>
        <v>0.3474325648211285</v>
      </c>
      <c r="S33" s="37"/>
    </row>
    <row r="34" spans="1:19">
      <c r="A34" s="128">
        <v>28</v>
      </c>
      <c r="B34" s="229" t="s">
        <v>29</v>
      </c>
      <c r="C34" s="127" t="s">
        <v>14</v>
      </c>
      <c r="D34" s="130">
        <v>2517917.7992172199</v>
      </c>
      <c r="E34" s="233">
        <v>361384.04317000002</v>
      </c>
      <c r="F34" s="239"/>
      <c r="G34" s="195"/>
      <c r="H34" s="130"/>
      <c r="I34" s="233"/>
      <c r="J34" s="237" t="e">
        <f t="shared" si="2"/>
        <v>#DIV/0!</v>
      </c>
      <c r="K34" s="238" t="e">
        <f t="shared" si="0"/>
        <v>#DIV/0!</v>
      </c>
      <c r="L34" s="197">
        <v>1675583.5999984699</v>
      </c>
      <c r="M34" s="195">
        <v>241177.51444999999</v>
      </c>
      <c r="N34" s="197">
        <v>1561415</v>
      </c>
      <c r="O34" s="197">
        <v>252000.13735999999</v>
      </c>
      <c r="P34" s="214">
        <f t="shared" si="3"/>
        <v>4.4874095890244092</v>
      </c>
      <c r="Q34" s="202">
        <f t="shared" si="1"/>
        <v>0.11303687350028739</v>
      </c>
      <c r="S34" s="37"/>
    </row>
    <row r="35" spans="1:19">
      <c r="A35" s="128">
        <v>29</v>
      </c>
      <c r="B35" s="229" t="s">
        <v>24</v>
      </c>
      <c r="C35" s="127"/>
      <c r="D35" s="130"/>
      <c r="E35" s="233">
        <v>760129.21036999999</v>
      </c>
      <c r="F35" s="239"/>
      <c r="G35" s="243"/>
      <c r="H35" s="130"/>
      <c r="I35" s="236"/>
      <c r="J35" s="237" t="e">
        <f t="shared" si="2"/>
        <v>#DIV/0!</v>
      </c>
      <c r="K35" s="238" t="e">
        <f t="shared" si="0"/>
        <v>#DIV/0!</v>
      </c>
      <c r="L35" s="197"/>
      <c r="M35" s="195">
        <v>556645.31721999997</v>
      </c>
      <c r="N35" s="197"/>
      <c r="O35" s="197">
        <v>541463.94088000001</v>
      </c>
      <c r="P35" s="214">
        <f t="shared" si="3"/>
        <v>-2.7272979526386507</v>
      </c>
      <c r="Q35" s="202">
        <f t="shared" si="1"/>
        <v>0.24287840328746899</v>
      </c>
      <c r="S35" s="37"/>
    </row>
    <row r="36" spans="1:19">
      <c r="A36" s="128">
        <v>30</v>
      </c>
      <c r="B36" s="229" t="s">
        <v>27</v>
      </c>
      <c r="C36" s="127" t="s">
        <v>14</v>
      </c>
      <c r="D36" s="130">
        <v>3817271</v>
      </c>
      <c r="E36" s="233">
        <v>583609.91006999998</v>
      </c>
      <c r="F36" s="239"/>
      <c r="G36" s="195"/>
      <c r="H36" s="130"/>
      <c r="I36" s="233"/>
      <c r="J36" s="237" t="e">
        <f t="shared" si="2"/>
        <v>#DIV/0!</v>
      </c>
      <c r="K36" s="238" t="e">
        <f t="shared" si="0"/>
        <v>#DIV/0!</v>
      </c>
      <c r="L36" s="197">
        <v>3065806</v>
      </c>
      <c r="M36" s="195">
        <v>511243.52482000005</v>
      </c>
      <c r="N36" s="197">
        <v>10611382.099998474</v>
      </c>
      <c r="O36" s="197">
        <v>956214.37701000017</v>
      </c>
      <c r="P36" s="214">
        <f t="shared" si="3"/>
        <v>87.036965866055056</v>
      </c>
      <c r="Q36" s="202">
        <f t="shared" si="1"/>
        <v>0.42891835181353455</v>
      </c>
      <c r="S36" s="37"/>
    </row>
    <row r="37" spans="1:19">
      <c r="A37" s="128">
        <v>31</v>
      </c>
      <c r="B37" s="229" t="s">
        <v>31</v>
      </c>
      <c r="C37" s="127" t="s">
        <v>14</v>
      </c>
      <c r="D37" s="130">
        <v>3228795.769653324</v>
      </c>
      <c r="E37" s="233">
        <v>479632.17369000003</v>
      </c>
      <c r="F37" s="239"/>
      <c r="G37" s="195"/>
      <c r="H37" s="130"/>
      <c r="I37" s="233"/>
      <c r="J37" s="237" t="e">
        <f t="shared" si="2"/>
        <v>#DIV/0!</v>
      </c>
      <c r="K37" s="238" t="e">
        <f t="shared" si="0"/>
        <v>#DIV/0!</v>
      </c>
      <c r="L37" s="197">
        <v>2384145.7696533189</v>
      </c>
      <c r="M37" s="195">
        <v>315043.55294000002</v>
      </c>
      <c r="N37" s="197">
        <v>1865545.1882419582</v>
      </c>
      <c r="O37" s="197">
        <v>325927.55325</v>
      </c>
      <c r="P37" s="214">
        <f t="shared" si="3"/>
        <v>3.4547605270541055</v>
      </c>
      <c r="Q37" s="202">
        <f t="shared" si="1"/>
        <v>0.14619766478280635</v>
      </c>
      <c r="S37" s="37"/>
    </row>
    <row r="38" spans="1:19">
      <c r="A38" s="128">
        <v>32</v>
      </c>
      <c r="B38" s="229" t="s">
        <v>83</v>
      </c>
      <c r="C38" s="127"/>
      <c r="D38" s="130"/>
      <c r="E38" s="233">
        <v>697378.28518999997</v>
      </c>
      <c r="F38" s="239"/>
      <c r="G38" s="243"/>
      <c r="H38" s="130"/>
      <c r="I38" s="236"/>
      <c r="J38" s="237" t="e">
        <f t="shared" si="2"/>
        <v>#DIV/0!</v>
      </c>
      <c r="K38" s="238" t="e">
        <f t="shared" si="0"/>
        <v>#DIV/0!</v>
      </c>
      <c r="L38" s="197"/>
      <c r="M38" s="195">
        <v>642065.75818</v>
      </c>
      <c r="N38" s="197"/>
      <c r="O38" s="197">
        <v>613430.51439000003</v>
      </c>
      <c r="P38" s="214">
        <f t="shared" si="3"/>
        <v>-4.4598615367948469</v>
      </c>
      <c r="Q38" s="202">
        <f t="shared" si="1"/>
        <v>0.27515964150948535</v>
      </c>
      <c r="S38" s="37"/>
    </row>
    <row r="39" spans="1:19">
      <c r="A39" s="128">
        <v>33</v>
      </c>
      <c r="B39" s="229" t="s">
        <v>25</v>
      </c>
      <c r="C39" s="127" t="s">
        <v>14</v>
      </c>
      <c r="D39" s="130">
        <v>38579.111923605167</v>
      </c>
      <c r="E39" s="233">
        <v>572791.63180999993</v>
      </c>
      <c r="F39" s="239"/>
      <c r="G39" s="195"/>
      <c r="H39" s="130"/>
      <c r="I39" s="233"/>
      <c r="J39" s="237" t="e">
        <f t="shared" si="2"/>
        <v>#DIV/0!</v>
      </c>
      <c r="K39" s="238" t="e">
        <f t="shared" si="0"/>
        <v>#DIV/0!</v>
      </c>
      <c r="L39" s="197">
        <v>27399.776991754748</v>
      </c>
      <c r="M39" s="195">
        <v>388415.49988999998</v>
      </c>
      <c r="N39" s="197"/>
      <c r="O39" s="197">
        <v>517633.11786</v>
      </c>
      <c r="P39" s="214">
        <f t="shared" si="3"/>
        <v>33.267884007356741</v>
      </c>
      <c r="Q39" s="202">
        <f t="shared" si="1"/>
        <v>0.23218887845093583</v>
      </c>
      <c r="S39" s="37"/>
    </row>
    <row r="40" spans="1:19">
      <c r="A40" s="128">
        <v>34</v>
      </c>
      <c r="B40" s="242" t="s">
        <v>84</v>
      </c>
      <c r="C40" s="127"/>
      <c r="D40" s="130"/>
      <c r="E40" s="233">
        <v>252156.25397000002</v>
      </c>
      <c r="F40" s="239"/>
      <c r="G40" s="195"/>
      <c r="H40" s="130"/>
      <c r="I40" s="233"/>
      <c r="J40" s="237" t="e">
        <f t="shared" si="2"/>
        <v>#DIV/0!</v>
      </c>
      <c r="K40" s="238" t="e">
        <f t="shared" si="0"/>
        <v>#DIV/0!</v>
      </c>
      <c r="L40" s="197"/>
      <c r="M40" s="195">
        <v>206666.14997</v>
      </c>
      <c r="N40" s="197"/>
      <c r="O40" s="197">
        <v>734841.61748000002</v>
      </c>
      <c r="P40" s="214">
        <f t="shared" si="3"/>
        <v>255.56941356224559</v>
      </c>
      <c r="Q40" s="202">
        <f t="shared" si="1"/>
        <v>0.32961965746538568</v>
      </c>
      <c r="S40" s="37"/>
    </row>
    <row r="41" spans="1:19" ht="30">
      <c r="A41" s="128">
        <v>35</v>
      </c>
      <c r="B41" s="242" t="s">
        <v>78</v>
      </c>
      <c r="C41" s="127"/>
      <c r="D41" s="130"/>
      <c r="E41" s="233">
        <v>320603.59862</v>
      </c>
      <c r="F41" s="239"/>
      <c r="G41" s="121"/>
      <c r="H41" s="130"/>
      <c r="I41" s="236"/>
      <c r="J41" s="237" t="e">
        <f t="shared" si="2"/>
        <v>#DIV/0!</v>
      </c>
      <c r="K41" s="238" t="e">
        <f t="shared" si="0"/>
        <v>#DIV/0!</v>
      </c>
      <c r="L41" s="197"/>
      <c r="M41" s="195">
        <v>204286.83136000001</v>
      </c>
      <c r="N41" s="197"/>
      <c r="O41" s="197">
        <v>239248.05408999999</v>
      </c>
      <c r="P41" s="214">
        <f t="shared" si="3"/>
        <v>17.113791670883742</v>
      </c>
      <c r="Q41" s="202">
        <f t="shared" si="1"/>
        <v>0.1073168146203317</v>
      </c>
      <c r="S41" s="37"/>
    </row>
    <row r="42" spans="1:19">
      <c r="A42" s="128">
        <v>36</v>
      </c>
      <c r="B42" s="229" t="s">
        <v>28</v>
      </c>
      <c r="C42" s="127"/>
      <c r="D42" s="130"/>
      <c r="E42" s="233">
        <v>251678.62015</v>
      </c>
      <c r="F42" s="239"/>
      <c r="G42" s="121"/>
      <c r="H42" s="130"/>
      <c r="I42" s="236"/>
      <c r="J42" s="237" t="e">
        <f t="shared" si="2"/>
        <v>#DIV/0!</v>
      </c>
      <c r="K42" s="238" t="e">
        <f t="shared" si="0"/>
        <v>#DIV/0!</v>
      </c>
      <c r="L42" s="197"/>
      <c r="M42" s="195">
        <v>169421.85342</v>
      </c>
      <c r="N42" s="197"/>
      <c r="O42" s="197">
        <v>150412.38699999999</v>
      </c>
      <c r="P42" s="214">
        <f t="shared" si="3"/>
        <v>-11.220197416253725</v>
      </c>
      <c r="Q42" s="202">
        <f t="shared" si="1"/>
        <v>6.7468796407465864E-2</v>
      </c>
      <c r="S42" s="37"/>
    </row>
    <row r="43" spans="1:19">
      <c r="A43" s="128">
        <v>37</v>
      </c>
      <c r="B43" s="229" t="s">
        <v>33</v>
      </c>
      <c r="C43" s="127"/>
      <c r="D43" s="130"/>
      <c r="E43" s="233">
        <v>178711.97456999999</v>
      </c>
      <c r="F43" s="239"/>
      <c r="G43" s="121"/>
      <c r="H43" s="130"/>
      <c r="I43" s="236"/>
      <c r="J43" s="237" t="e">
        <f t="shared" si="2"/>
        <v>#DIV/0!</v>
      </c>
      <c r="K43" s="238" t="e">
        <f t="shared" si="0"/>
        <v>#DIV/0!</v>
      </c>
      <c r="L43" s="197"/>
      <c r="M43" s="195">
        <v>128521.62402</v>
      </c>
      <c r="N43" s="197"/>
      <c r="O43" s="197">
        <v>148357.38925000001</v>
      </c>
      <c r="P43" s="214">
        <f t="shared" si="3"/>
        <v>15.433795971106974</v>
      </c>
      <c r="Q43" s="202">
        <f t="shared" si="1"/>
        <v>6.6547009129317353E-2</v>
      </c>
      <c r="S43" s="37"/>
    </row>
    <row r="44" spans="1:19" ht="30">
      <c r="A44" s="128">
        <v>38</v>
      </c>
      <c r="B44" s="229" t="s">
        <v>26</v>
      </c>
      <c r="C44" s="127"/>
      <c r="D44" s="130"/>
      <c r="E44" s="233">
        <v>269283.22994999995</v>
      </c>
      <c r="F44" s="239"/>
      <c r="G44" s="195"/>
      <c r="H44" s="130"/>
      <c r="I44" s="233"/>
      <c r="J44" s="237" t="e">
        <f t="shared" si="2"/>
        <v>#DIV/0!</v>
      </c>
      <c r="K44" s="238" t="e">
        <f t="shared" si="0"/>
        <v>#DIV/0!</v>
      </c>
      <c r="L44" s="197"/>
      <c r="M44" s="195">
        <v>203189.48411000002</v>
      </c>
      <c r="N44" s="197"/>
      <c r="O44" s="197">
        <v>140780.27910000001</v>
      </c>
      <c r="P44" s="214">
        <f t="shared" si="3"/>
        <v>-30.714780975679702</v>
      </c>
      <c r="Q44" s="202">
        <f t="shared" si="1"/>
        <v>6.314822986476587E-2</v>
      </c>
      <c r="S44" s="37"/>
    </row>
    <row r="45" spans="1:19">
      <c r="A45" s="128">
        <v>39</v>
      </c>
      <c r="B45" s="242" t="s">
        <v>30</v>
      </c>
      <c r="C45" s="127"/>
      <c r="D45" s="130"/>
      <c r="E45" s="233">
        <v>47872.94713</v>
      </c>
      <c r="F45" s="247"/>
      <c r="G45" s="121"/>
      <c r="H45" s="248"/>
      <c r="I45" s="236"/>
      <c r="J45" s="237" t="e">
        <f t="shared" si="2"/>
        <v>#DIV/0!</v>
      </c>
      <c r="K45" s="238" t="e">
        <f t="shared" si="0"/>
        <v>#DIV/0!</v>
      </c>
      <c r="L45" s="249"/>
      <c r="M45" s="195">
        <v>34966.260629999997</v>
      </c>
      <c r="N45" s="197"/>
      <c r="O45" s="197">
        <v>44038.298369999997</v>
      </c>
      <c r="P45" s="214">
        <f t="shared" si="3"/>
        <v>25.945118455750645</v>
      </c>
      <c r="Q45" s="202">
        <f t="shared" si="1"/>
        <v>1.9753765272382557E-2</v>
      </c>
      <c r="S45" s="37"/>
    </row>
    <row r="46" spans="1:19">
      <c r="A46" s="128">
        <v>40</v>
      </c>
      <c r="B46" s="229" t="s">
        <v>34</v>
      </c>
      <c r="C46" s="127"/>
      <c r="D46" s="130"/>
      <c r="E46" s="250">
        <f>E47-SUM(E7:E45)</f>
        <v>27666470.865839928</v>
      </c>
      <c r="F46" s="189"/>
      <c r="G46" s="250">
        <f>G47-SUM(G7:G45)</f>
        <v>0</v>
      </c>
      <c r="H46" s="129"/>
      <c r="I46" s="250">
        <f>I47-SUM(I7:I45)</f>
        <v>0</v>
      </c>
      <c r="J46" s="237" t="e">
        <f t="shared" si="2"/>
        <v>#DIV/0!</v>
      </c>
      <c r="K46" s="238" t="e">
        <f t="shared" si="0"/>
        <v>#DIV/0!</v>
      </c>
      <c r="L46" s="198"/>
      <c r="M46" s="195">
        <f>M47-SUM(M7:M45)</f>
        <v>19086629.122939885</v>
      </c>
      <c r="N46" s="197"/>
      <c r="O46" s="195">
        <f>O47-SUM(O7:O45)</f>
        <v>26063087.268709987</v>
      </c>
      <c r="P46" s="214">
        <f t="shared" si="3"/>
        <v>36.551546639449384</v>
      </c>
      <c r="Q46" s="202">
        <f t="shared" si="1"/>
        <v>11.690826558603911</v>
      </c>
      <c r="S46" s="37"/>
    </row>
    <row r="47" spans="1:19" s="36" customFormat="1">
      <c r="A47" s="136"/>
      <c r="B47" s="230" t="s">
        <v>35</v>
      </c>
      <c r="C47" s="58"/>
      <c r="D47" s="137"/>
      <c r="E47" s="84">
        <v>277030201.55814999</v>
      </c>
      <c r="F47" s="190"/>
      <c r="G47" s="251"/>
      <c r="H47" s="136"/>
      <c r="I47" s="252"/>
      <c r="J47" s="253" t="e">
        <f t="shared" si="2"/>
        <v>#DIV/0!</v>
      </c>
      <c r="K47" s="254" t="e">
        <f t="shared" si="0"/>
        <v>#DIV/0!</v>
      </c>
      <c r="L47" s="196"/>
      <c r="M47" s="251">
        <v>188195069.95326999</v>
      </c>
      <c r="N47" s="255"/>
      <c r="O47" s="255">
        <v>222936223.86801001</v>
      </c>
      <c r="P47" s="215">
        <f t="shared" si="3"/>
        <v>18.460182789786401</v>
      </c>
      <c r="Q47" s="203">
        <f t="shared" si="1"/>
        <v>100</v>
      </c>
      <c r="R47" s="33"/>
      <c r="S47" s="37"/>
    </row>
    <row r="48" spans="1:19">
      <c r="F48" s="35"/>
      <c r="G48" s="35"/>
      <c r="H48" s="35"/>
      <c r="I48" s="35"/>
    </row>
    <row r="49" spans="4:15">
      <c r="D49" s="35"/>
      <c r="E49" s="35"/>
      <c r="G49" s="188"/>
      <c r="H49" s="37"/>
      <c r="I49" s="154"/>
      <c r="O49" s="200"/>
    </row>
    <row r="50" spans="4:15">
      <c r="E50" s="37"/>
      <c r="J50" s="45"/>
    </row>
    <row r="51" spans="4:15">
      <c r="L51" s="59"/>
      <c r="M51" s="59"/>
      <c r="N51" s="59"/>
      <c r="O51" s="59"/>
    </row>
    <row r="52" spans="4:15">
      <c r="F52" s="59"/>
      <c r="G52" s="38"/>
      <c r="H52" s="38"/>
      <c r="I52" s="59"/>
    </row>
    <row r="53" spans="4:15">
      <c r="E53" s="38" t="s">
        <v>36</v>
      </c>
    </row>
  </sheetData>
  <sortState ref="B7:I45">
    <sortCondition descending="1" ref="I7"/>
  </sortState>
  <mergeCells count="16">
    <mergeCell ref="A1:Q1"/>
    <mergeCell ref="A2:Q2"/>
    <mergeCell ref="L4:M4"/>
    <mergeCell ref="L5:M5"/>
    <mergeCell ref="P4:P6"/>
    <mergeCell ref="Q4:Q6"/>
    <mergeCell ref="N4:O4"/>
    <mergeCell ref="N5:O5"/>
    <mergeCell ref="D4:E4"/>
    <mergeCell ref="F4:G4"/>
    <mergeCell ref="H4:I4"/>
    <mergeCell ref="J4:J6"/>
    <mergeCell ref="K4:K6"/>
    <mergeCell ref="D5:E5"/>
    <mergeCell ref="F5:G5"/>
    <mergeCell ref="H5:I5"/>
  </mergeCells>
  <pageMargins left="0" right="0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H1" sqref="H1:I1048576"/>
    </sheetView>
  </sheetViews>
  <sheetFormatPr defaultRowHeight="15"/>
  <cols>
    <col min="1" max="1" width="4.42578125" style="5" bestFit="1" customWidth="1"/>
    <col min="2" max="2" width="51.5703125" style="1" bestFit="1" customWidth="1"/>
    <col min="3" max="3" width="14.28515625" style="6" bestFit="1" customWidth="1"/>
    <col min="4" max="4" width="16.85546875" style="6" customWidth="1"/>
    <col min="5" max="5" width="15.140625" style="6" bestFit="1" customWidth="1"/>
    <col min="6" max="6" width="12.85546875" style="2" customWidth="1"/>
    <col min="7" max="7" width="11.7109375" style="87" customWidth="1"/>
    <col min="8" max="8" width="12.5703125" style="1" bestFit="1" customWidth="1"/>
    <col min="9" max="9" width="11.5703125" style="361" bestFit="1" customWidth="1"/>
    <col min="10" max="16384" width="9.140625" style="1"/>
  </cols>
  <sheetData>
    <row r="1" spans="1:9" ht="18.75">
      <c r="A1" s="286" t="s">
        <v>88</v>
      </c>
      <c r="B1" s="286"/>
      <c r="C1" s="286"/>
      <c r="D1" s="286"/>
      <c r="E1" s="286"/>
      <c r="F1" s="286"/>
      <c r="G1" s="286"/>
    </row>
    <row r="2" spans="1:9" ht="18.75">
      <c r="A2" s="286" t="s">
        <v>155</v>
      </c>
      <c r="B2" s="286"/>
      <c r="C2" s="286"/>
      <c r="D2" s="286"/>
      <c r="E2" s="286"/>
      <c r="F2" s="286"/>
      <c r="G2" s="286"/>
    </row>
    <row r="3" spans="1:9" ht="18.75">
      <c r="A3" s="60"/>
      <c r="B3" s="308" t="s">
        <v>87</v>
      </c>
      <c r="C3" s="308"/>
      <c r="D3" s="308"/>
      <c r="E3" s="308"/>
      <c r="F3" s="95" t="s">
        <v>92</v>
      </c>
      <c r="G3" s="86"/>
    </row>
    <row r="4" spans="1:9" s="106" customFormat="1" ht="30" customHeight="1">
      <c r="A4" s="103" t="s">
        <v>0</v>
      </c>
      <c r="B4" s="104" t="s">
        <v>1</v>
      </c>
      <c r="C4" s="105" t="s">
        <v>85</v>
      </c>
      <c r="D4" s="85" t="s">
        <v>85</v>
      </c>
      <c r="E4" s="57" t="s">
        <v>93</v>
      </c>
      <c r="F4" s="309" t="s">
        <v>145</v>
      </c>
      <c r="G4" s="311" t="s">
        <v>146</v>
      </c>
      <c r="I4" s="362"/>
    </row>
    <row r="5" spans="1:9">
      <c r="A5" s="97"/>
      <c r="B5" s="98"/>
      <c r="C5" s="99" t="s">
        <v>90</v>
      </c>
      <c r="D5" s="101" t="s">
        <v>90</v>
      </c>
      <c r="E5" s="99" t="s">
        <v>95</v>
      </c>
      <c r="F5" s="310"/>
      <c r="G5" s="312"/>
    </row>
    <row r="6" spans="1:9" ht="83.25" customHeight="1">
      <c r="A6" s="3"/>
      <c r="B6" s="4"/>
      <c r="C6" s="100" t="s">
        <v>94</v>
      </c>
      <c r="D6" s="138" t="s">
        <v>147</v>
      </c>
      <c r="E6" s="138" t="s">
        <v>147</v>
      </c>
      <c r="F6" s="310"/>
      <c r="G6" s="312"/>
    </row>
    <row r="7" spans="1:9">
      <c r="A7" s="115">
        <v>1</v>
      </c>
      <c r="B7" s="40" t="s">
        <v>37</v>
      </c>
      <c r="C7" s="119">
        <v>287651333.08546531</v>
      </c>
      <c r="D7" s="139">
        <v>210029153.19203854</v>
      </c>
      <c r="E7" s="176">
        <v>221421163.41009617</v>
      </c>
      <c r="F7" s="178">
        <f>E7/D7*100-100</f>
        <v>5.4240137832872222</v>
      </c>
      <c r="G7" s="117">
        <f>E7/E$34*100</f>
        <v>14.855507018191974</v>
      </c>
      <c r="H7" s="221"/>
    </row>
    <row r="8" spans="1:9">
      <c r="A8" s="116">
        <v>2</v>
      </c>
      <c r="B8" s="41" t="s">
        <v>38</v>
      </c>
      <c r="C8" s="120">
        <v>162498809.52435809</v>
      </c>
      <c r="D8" s="140">
        <v>122422539.89717039</v>
      </c>
      <c r="E8" s="6">
        <v>124129676.2937953</v>
      </c>
      <c r="F8" s="179">
        <f t="shared" ref="F8:F34" si="0">E8/D8*100-100</f>
        <v>1.3944624887368207</v>
      </c>
      <c r="G8" s="118">
        <f t="shared" ref="G8:G34" si="1">E8/E$34*100</f>
        <v>8.3280624532401504</v>
      </c>
      <c r="H8" s="221"/>
    </row>
    <row r="9" spans="1:9">
      <c r="A9" s="116">
        <v>3</v>
      </c>
      <c r="B9" s="41" t="s">
        <v>49</v>
      </c>
      <c r="C9" s="114">
        <v>108953306.71762501</v>
      </c>
      <c r="D9" s="141">
        <v>66056552.868124999</v>
      </c>
      <c r="E9" s="6">
        <v>96722925.640071496</v>
      </c>
      <c r="F9" s="179">
        <f t="shared" si="0"/>
        <v>46.424421863442831</v>
      </c>
      <c r="G9" s="118">
        <f t="shared" si="1"/>
        <v>6.4892988481182616</v>
      </c>
      <c r="H9" s="221"/>
    </row>
    <row r="10" spans="1:9">
      <c r="A10" s="116">
        <v>4</v>
      </c>
      <c r="B10" s="41" t="s">
        <v>39</v>
      </c>
      <c r="C10" s="114">
        <v>124154271.84378199</v>
      </c>
      <c r="D10" s="141">
        <v>88476859.555818707</v>
      </c>
      <c r="E10" s="6">
        <v>108260691.354158</v>
      </c>
      <c r="F10" s="179">
        <f t="shared" si="0"/>
        <v>22.360458878920724</v>
      </c>
      <c r="G10" s="118">
        <f t="shared" si="1"/>
        <v>7.2633863693838618</v>
      </c>
      <c r="H10" s="221"/>
    </row>
    <row r="11" spans="1:9">
      <c r="A11" s="116">
        <v>5</v>
      </c>
      <c r="B11" s="41" t="s">
        <v>40</v>
      </c>
      <c r="C11" s="114">
        <v>109121118.501451</v>
      </c>
      <c r="D11" s="141">
        <v>70428815.157790005</v>
      </c>
      <c r="E11" s="6">
        <v>83073401.752330899</v>
      </c>
      <c r="F11" s="179">
        <f t="shared" si="0"/>
        <v>17.953711937666043</v>
      </c>
      <c r="G11" s="118">
        <f t="shared" si="1"/>
        <v>5.5735300264462513</v>
      </c>
      <c r="H11" s="221"/>
    </row>
    <row r="12" spans="1:9">
      <c r="A12" s="116">
        <v>6</v>
      </c>
      <c r="B12" s="41" t="s">
        <v>47</v>
      </c>
      <c r="C12" s="114">
        <v>31204502.936547399</v>
      </c>
      <c r="D12" s="141">
        <v>20264884.987142</v>
      </c>
      <c r="E12" s="6">
        <v>49162912.2463753</v>
      </c>
      <c r="F12" s="179">
        <f t="shared" si="0"/>
        <v>142.60148664830319</v>
      </c>
      <c r="G12" s="118">
        <f t="shared" si="1"/>
        <v>3.2984199733343238</v>
      </c>
      <c r="H12" s="221"/>
    </row>
    <row r="13" spans="1:9">
      <c r="A13" s="116">
        <v>7</v>
      </c>
      <c r="B13" s="41" t="s">
        <v>42</v>
      </c>
      <c r="C13" s="120">
        <v>73876013.861158818</v>
      </c>
      <c r="D13" s="140">
        <v>55039417.511537142</v>
      </c>
      <c r="E13" s="6">
        <v>58467260.622737303</v>
      </c>
      <c r="F13" s="179">
        <f t="shared" si="0"/>
        <v>6.2279785400738206</v>
      </c>
      <c r="G13" s="118">
        <f t="shared" si="1"/>
        <v>3.922663882435049</v>
      </c>
      <c r="H13" s="221"/>
    </row>
    <row r="14" spans="1:9">
      <c r="A14" s="116">
        <v>8</v>
      </c>
      <c r="B14" s="41" t="s">
        <v>41</v>
      </c>
      <c r="C14" s="114">
        <v>60781124.558548503</v>
      </c>
      <c r="D14" s="141">
        <v>47857090.645635001</v>
      </c>
      <c r="E14" s="6">
        <v>45188336.081720099</v>
      </c>
      <c r="F14" s="179">
        <f t="shared" si="0"/>
        <v>-5.5765081577484352</v>
      </c>
      <c r="G14" s="118">
        <f t="shared" si="1"/>
        <v>3.0317591754275885</v>
      </c>
      <c r="H14" s="221"/>
    </row>
    <row r="15" spans="1:9">
      <c r="A15" s="116">
        <v>9</v>
      </c>
      <c r="B15" s="41" t="s">
        <v>44</v>
      </c>
      <c r="C15" s="120">
        <v>43081956.013412185</v>
      </c>
      <c r="D15" s="140">
        <v>31064824.52432806</v>
      </c>
      <c r="E15" s="6">
        <v>41271112.371850103</v>
      </c>
      <c r="F15" s="179">
        <f t="shared" si="0"/>
        <v>32.854806050905268</v>
      </c>
      <c r="G15" s="118">
        <f t="shared" si="1"/>
        <v>2.7689462472612636</v>
      </c>
      <c r="H15" s="221"/>
    </row>
    <row r="16" spans="1:9">
      <c r="A16" s="116">
        <v>10</v>
      </c>
      <c r="B16" s="41" t="s">
        <v>43</v>
      </c>
      <c r="C16" s="114">
        <v>42469335.178248897</v>
      </c>
      <c r="D16" s="141">
        <v>32047539.188496798</v>
      </c>
      <c r="E16" s="6">
        <v>31810815.089154199</v>
      </c>
      <c r="F16" s="179">
        <f t="shared" si="0"/>
        <v>-0.73866544931964029</v>
      </c>
      <c r="G16" s="118">
        <f t="shared" si="1"/>
        <v>2.1342394716628506</v>
      </c>
      <c r="H16" s="221"/>
    </row>
    <row r="17" spans="1:8">
      <c r="A17" s="116">
        <v>11</v>
      </c>
      <c r="B17" s="41" t="s">
        <v>45</v>
      </c>
      <c r="C17" s="120">
        <v>41073268.2123487</v>
      </c>
      <c r="D17" s="140">
        <v>32795327.568311848</v>
      </c>
      <c r="E17" s="6">
        <v>33887410.771970399</v>
      </c>
      <c r="F17" s="179">
        <f t="shared" si="0"/>
        <v>3.329996327628578</v>
      </c>
      <c r="G17" s="118">
        <f t="shared" si="1"/>
        <v>2.2735616632046214</v>
      </c>
      <c r="H17" s="221"/>
    </row>
    <row r="18" spans="1:8">
      <c r="A18" s="116">
        <v>12</v>
      </c>
      <c r="B18" s="41" t="s">
        <v>48</v>
      </c>
      <c r="C18" s="120">
        <v>27979738.084973771</v>
      </c>
      <c r="D18" s="140">
        <v>19564200.338898327</v>
      </c>
      <c r="E18" s="6">
        <v>20351331.144135263</v>
      </c>
      <c r="F18" s="179">
        <f t="shared" si="0"/>
        <v>4.0233221476061658</v>
      </c>
      <c r="G18" s="118">
        <f t="shared" si="1"/>
        <v>1.3654040019711366</v>
      </c>
      <c r="H18" s="221"/>
    </row>
    <row r="19" spans="1:8">
      <c r="A19" s="116">
        <v>13</v>
      </c>
      <c r="B19" s="42" t="s">
        <v>96</v>
      </c>
      <c r="C19" s="120">
        <v>24602481.223376513</v>
      </c>
      <c r="D19" s="140">
        <v>18382403.221684828</v>
      </c>
      <c r="E19" s="6">
        <v>19724812.448404182</v>
      </c>
      <c r="F19" s="179">
        <f t="shared" si="0"/>
        <v>7.3026862186103045</v>
      </c>
      <c r="G19" s="118">
        <f t="shared" si="1"/>
        <v>1.3233698407458905</v>
      </c>
      <c r="H19" s="221"/>
    </row>
    <row r="20" spans="1:8">
      <c r="A20" s="116">
        <v>14</v>
      </c>
      <c r="B20" s="41" t="s">
        <v>51</v>
      </c>
      <c r="C20" s="120">
        <v>19945746.062931489</v>
      </c>
      <c r="D20" s="140">
        <v>19474269.694642428</v>
      </c>
      <c r="E20" s="6">
        <v>25328128.435745619</v>
      </c>
      <c r="F20" s="179">
        <f t="shared" si="0"/>
        <v>30.059451948093596</v>
      </c>
      <c r="G20" s="118">
        <f t="shared" si="1"/>
        <v>1.6993054500305742</v>
      </c>
      <c r="H20" s="221"/>
    </row>
    <row r="21" spans="1:8">
      <c r="A21" s="116">
        <v>15</v>
      </c>
      <c r="B21" s="42" t="s">
        <v>53</v>
      </c>
      <c r="C21" s="114">
        <v>15064967.651152501</v>
      </c>
      <c r="D21" s="141">
        <v>10673599.1777908</v>
      </c>
      <c r="E21" s="6">
        <v>13440284.238878001</v>
      </c>
      <c r="F21" s="179">
        <f t="shared" si="0"/>
        <v>25.920825908883742</v>
      </c>
      <c r="G21" s="118">
        <f t="shared" si="1"/>
        <v>0.90173059233435071</v>
      </c>
      <c r="H21" s="221"/>
    </row>
    <row r="22" spans="1:8">
      <c r="A22" s="116">
        <v>16</v>
      </c>
      <c r="B22" s="42" t="s">
        <v>54</v>
      </c>
      <c r="C22" s="114">
        <v>18491717.299513899</v>
      </c>
      <c r="D22" s="141">
        <v>13169695.104241399</v>
      </c>
      <c r="E22" s="6">
        <v>14348283.901247</v>
      </c>
      <c r="F22" s="179">
        <f t="shared" si="0"/>
        <v>8.9492489209262516</v>
      </c>
      <c r="G22" s="118">
        <f t="shared" si="1"/>
        <v>0.96264977074123104</v>
      </c>
      <c r="H22" s="221"/>
    </row>
    <row r="23" spans="1:8">
      <c r="A23" s="116">
        <v>17</v>
      </c>
      <c r="B23" s="41" t="s">
        <v>52</v>
      </c>
      <c r="C23" s="120">
        <v>22561424.271702651</v>
      </c>
      <c r="D23" s="140">
        <v>16181771.670127049</v>
      </c>
      <c r="E23" s="6">
        <v>16356463.489651149</v>
      </c>
      <c r="F23" s="179">
        <f t="shared" si="0"/>
        <v>1.0795592910669711</v>
      </c>
      <c r="G23" s="118">
        <f t="shared" si="1"/>
        <v>1.097381814913877</v>
      </c>
      <c r="H23" s="221"/>
    </row>
    <row r="24" spans="1:8">
      <c r="A24" s="116">
        <v>18</v>
      </c>
      <c r="B24" s="42" t="s">
        <v>56</v>
      </c>
      <c r="C24" s="114">
        <v>11840829.372054201</v>
      </c>
      <c r="D24" s="141">
        <v>8088945.3500723401</v>
      </c>
      <c r="E24" s="6">
        <v>8915302.4114223495</v>
      </c>
      <c r="F24" s="179">
        <f t="shared" si="0"/>
        <v>10.215881373739521</v>
      </c>
      <c r="G24" s="118">
        <f t="shared" si="1"/>
        <v>0.59814218073135461</v>
      </c>
      <c r="H24" s="221"/>
    </row>
    <row r="25" spans="1:8">
      <c r="A25" s="116">
        <v>19</v>
      </c>
      <c r="B25" s="41" t="s">
        <v>50</v>
      </c>
      <c r="C25" s="114">
        <v>6817017.5618400304</v>
      </c>
      <c r="D25" s="141">
        <v>4127962.2138400301</v>
      </c>
      <c r="E25" s="6">
        <v>9619849.9217499997</v>
      </c>
      <c r="F25" s="179">
        <f t="shared" si="0"/>
        <v>133.04113321330888</v>
      </c>
      <c r="G25" s="118">
        <f t="shared" si="1"/>
        <v>0.64541142240242799</v>
      </c>
      <c r="H25" s="221"/>
    </row>
    <row r="26" spans="1:8">
      <c r="A26" s="116">
        <v>20</v>
      </c>
      <c r="B26" s="42" t="s">
        <v>32</v>
      </c>
      <c r="C26" s="114">
        <v>9949912.2569174599</v>
      </c>
      <c r="D26" s="141">
        <v>7109851.7904115897</v>
      </c>
      <c r="E26" s="6">
        <v>9687435.6684336308</v>
      </c>
      <c r="F26" s="179">
        <f t="shared" si="0"/>
        <v>36.253693522812881</v>
      </c>
      <c r="G26" s="118">
        <f t="shared" si="1"/>
        <v>0.64994586038805491</v>
      </c>
      <c r="H26" s="221"/>
    </row>
    <row r="27" spans="1:8">
      <c r="A27" s="116">
        <v>21</v>
      </c>
      <c r="B27" s="39" t="s">
        <v>60</v>
      </c>
      <c r="C27" s="114">
        <v>29021992.142680399</v>
      </c>
      <c r="D27" s="141">
        <v>22646108.803680401</v>
      </c>
      <c r="E27" s="6">
        <v>14590511.943499999</v>
      </c>
      <c r="F27" s="179">
        <f t="shared" si="0"/>
        <v>-35.571660147067846</v>
      </c>
      <c r="G27" s="118">
        <f t="shared" si="1"/>
        <v>0.97890124519955846</v>
      </c>
      <c r="H27" s="221"/>
    </row>
    <row r="28" spans="1:8">
      <c r="A28" s="116">
        <v>22</v>
      </c>
      <c r="B28" s="41" t="s">
        <v>59</v>
      </c>
      <c r="C28" s="114">
        <v>5144822.4820975102</v>
      </c>
      <c r="D28" s="141">
        <v>3710771.5579270902</v>
      </c>
      <c r="E28" s="6">
        <v>4292815.56865397</v>
      </c>
      <c r="F28" s="179">
        <f t="shared" si="0"/>
        <v>15.685255792248796</v>
      </c>
      <c r="G28" s="118">
        <f t="shared" si="1"/>
        <v>0.28801199860841759</v>
      </c>
      <c r="H28" s="221"/>
    </row>
    <row r="29" spans="1:8">
      <c r="A29" s="116">
        <v>23</v>
      </c>
      <c r="B29" s="41" t="s">
        <v>46</v>
      </c>
      <c r="C29" s="114">
        <v>7557708.4507633299</v>
      </c>
      <c r="D29" s="141">
        <v>5622898.3864454702</v>
      </c>
      <c r="E29" s="6">
        <v>8427550.9829542302</v>
      </c>
      <c r="F29" s="179">
        <f t="shared" si="0"/>
        <v>49.879126453176553</v>
      </c>
      <c r="G29" s="118">
        <f t="shared" si="1"/>
        <v>0.56541814181317174</v>
      </c>
      <c r="H29" s="221"/>
    </row>
    <row r="30" spans="1:8">
      <c r="A30" s="116">
        <v>24</v>
      </c>
      <c r="B30" s="42" t="s">
        <v>57</v>
      </c>
      <c r="C30" s="114">
        <v>15007461.3642515</v>
      </c>
      <c r="D30" s="141">
        <v>11456069.7199781</v>
      </c>
      <c r="E30" s="6">
        <v>10435390.549600299</v>
      </c>
      <c r="F30" s="179">
        <f t="shared" si="0"/>
        <v>-8.9095055750040473</v>
      </c>
      <c r="G30" s="118">
        <f t="shared" si="1"/>
        <v>0.70012737337145092</v>
      </c>
      <c r="H30" s="221"/>
    </row>
    <row r="31" spans="1:8">
      <c r="A31" s="116">
        <v>25</v>
      </c>
      <c r="B31" s="41" t="s">
        <v>55</v>
      </c>
      <c r="C31" s="120">
        <v>7026125.9759383546</v>
      </c>
      <c r="D31" s="140">
        <v>5314320.6880489504</v>
      </c>
      <c r="E31" s="6">
        <v>29937263.485923577</v>
      </c>
      <c r="F31" s="179">
        <f t="shared" si="0"/>
        <v>463.33189589494759</v>
      </c>
      <c r="G31" s="118">
        <f t="shared" si="1"/>
        <v>2.0085398386102122</v>
      </c>
      <c r="H31" s="221"/>
    </row>
    <row r="32" spans="1:8">
      <c r="A32" s="116">
        <v>26</v>
      </c>
      <c r="B32" s="42" t="s">
        <v>58</v>
      </c>
      <c r="C32" s="114">
        <v>4978819.5029583098</v>
      </c>
      <c r="D32" s="141">
        <v>3566394.6764933001</v>
      </c>
      <c r="E32" s="6">
        <v>3619801.7890509502</v>
      </c>
      <c r="F32" s="179">
        <f t="shared" si="0"/>
        <v>1.497509877683072</v>
      </c>
      <c r="G32" s="118">
        <f t="shared" si="1"/>
        <v>0.24285840636703251</v>
      </c>
      <c r="H32" s="221"/>
    </row>
    <row r="33" spans="1:8">
      <c r="A33" s="116">
        <v>27</v>
      </c>
      <c r="B33" s="41" t="s">
        <v>34</v>
      </c>
      <c r="C33" s="121">
        <f>C34-SUM(C7:C32)</f>
        <v>493266927.30693221</v>
      </c>
      <c r="D33" s="199">
        <f>D34-SUM(D7:D32)</f>
        <v>363960570.66080415</v>
      </c>
      <c r="E33" s="121">
        <f>E34-SUM(E7:E32)</f>
        <v>388027932.80714011</v>
      </c>
      <c r="F33" s="177">
        <f t="shared" si="0"/>
        <v>6.6126289731438277</v>
      </c>
      <c r="G33" s="118">
        <f t="shared" si="1"/>
        <v>26.033426933065041</v>
      </c>
      <c r="H33" s="221"/>
    </row>
    <row r="34" spans="1:8">
      <c r="A34" s="122"/>
      <c r="B34" s="123" t="s">
        <v>35</v>
      </c>
      <c r="C34" s="124">
        <v>1804122731.4430301</v>
      </c>
      <c r="D34" s="148">
        <v>1309532838.15148</v>
      </c>
      <c r="E34" s="88">
        <v>1490498864.4207499</v>
      </c>
      <c r="F34" s="177">
        <f t="shared" si="0"/>
        <v>13.819128546995387</v>
      </c>
      <c r="G34" s="108">
        <f t="shared" si="1"/>
        <v>100</v>
      </c>
      <c r="H34" s="221"/>
    </row>
    <row r="35" spans="1:8">
      <c r="D35" s="155"/>
    </row>
    <row r="36" spans="1:8">
      <c r="C36" s="46"/>
      <c r="D36" s="46"/>
      <c r="E36" s="46"/>
    </row>
    <row r="37" spans="1:8">
      <c r="D37" s="155"/>
      <c r="E37" s="191"/>
    </row>
  </sheetData>
  <sortState ref="B6:E31">
    <sortCondition descending="1" ref="E6"/>
  </sortState>
  <mergeCells count="5">
    <mergeCell ref="A1:G1"/>
    <mergeCell ref="A2:G2"/>
    <mergeCell ref="B3:E3"/>
    <mergeCell ref="F4:F6"/>
    <mergeCell ref="G4:G6"/>
  </mergeCells>
  <pageMargins left="0.7" right="0.7" top="0" bottom="0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3"/>
  <sheetViews>
    <sheetView topLeftCell="A10" workbookViewId="0">
      <selection activeCell="D8" sqref="D8"/>
    </sheetView>
  </sheetViews>
  <sheetFormatPr defaultRowHeight="15.75"/>
  <cols>
    <col min="1" max="1" width="8.28515625" style="13" bestFit="1" customWidth="1"/>
    <col min="2" max="2" width="20" style="7" bestFit="1" customWidth="1"/>
    <col min="3" max="3" width="14" style="77" customWidth="1"/>
    <col min="4" max="4" width="12.28515625" style="77" customWidth="1"/>
    <col min="5" max="5" width="14.85546875" style="64" bestFit="1" customWidth="1"/>
    <col min="6" max="6" width="15.7109375" style="7" customWidth="1"/>
    <col min="7" max="7" width="9.140625" style="7"/>
    <col min="8" max="8" width="9.140625" style="149"/>
    <col min="9" max="16384" width="9.140625" style="7"/>
  </cols>
  <sheetData>
    <row r="1" spans="1:7">
      <c r="A1" s="316" t="s">
        <v>61</v>
      </c>
      <c r="B1" s="316"/>
      <c r="C1" s="316"/>
      <c r="D1" s="316"/>
      <c r="E1" s="316"/>
      <c r="F1" s="316"/>
    </row>
    <row r="2" spans="1:7">
      <c r="A2" s="317" t="s">
        <v>156</v>
      </c>
      <c r="B2" s="317"/>
      <c r="C2" s="317"/>
      <c r="D2" s="317"/>
      <c r="E2" s="317"/>
      <c r="F2" s="317"/>
    </row>
    <row r="3" spans="1:7">
      <c r="A3" s="8" t="s">
        <v>62</v>
      </c>
      <c r="B3" s="9"/>
      <c r="C3" s="62"/>
      <c r="D3" s="63" t="s">
        <v>63</v>
      </c>
    </row>
    <row r="4" spans="1:7" ht="63">
      <c r="A4" s="11" t="s">
        <v>0</v>
      </c>
      <c r="B4" s="12" t="s">
        <v>64</v>
      </c>
      <c r="C4" s="65" t="s">
        <v>148</v>
      </c>
      <c r="D4" s="65" t="s">
        <v>149</v>
      </c>
      <c r="E4" s="313" t="s">
        <v>145</v>
      </c>
      <c r="F4" s="311" t="s">
        <v>150</v>
      </c>
    </row>
    <row r="5" spans="1:7" ht="75.75" customHeight="1">
      <c r="A5" s="94"/>
      <c r="B5" s="90"/>
      <c r="C5" s="78" t="s">
        <v>90</v>
      </c>
      <c r="D5" s="170" t="s">
        <v>95</v>
      </c>
      <c r="E5" s="314"/>
      <c r="F5" s="315"/>
    </row>
    <row r="6" spans="1:7">
      <c r="A6" s="111">
        <v>1</v>
      </c>
      <c r="B6" t="s">
        <v>122</v>
      </c>
      <c r="C6" s="79">
        <v>149.98123664622</v>
      </c>
      <c r="D6" s="149">
        <v>183.94120038969999</v>
      </c>
      <c r="E6" s="82">
        <f>D6/C6*100-100</f>
        <v>22.642808195791659</v>
      </c>
      <c r="F6" s="93">
        <f>D6/D$21*100</f>
        <v>82.508439946754848</v>
      </c>
      <c r="G6" s="222"/>
    </row>
    <row r="7" spans="1:7">
      <c r="A7" s="112">
        <v>2</v>
      </c>
      <c r="B7" t="s">
        <v>123</v>
      </c>
      <c r="C7" s="80">
        <v>13.115622492329999</v>
      </c>
      <c r="D7" s="149">
        <v>14.521396812500001</v>
      </c>
      <c r="E7" s="83">
        <f t="shared" ref="E7:E21" si="0">D7/C7*100-100</f>
        <v>10.718319477341581</v>
      </c>
      <c r="F7" s="89">
        <f t="shared" ref="F7:F21" si="1">D7/D$21*100</f>
        <v>6.513699999286537</v>
      </c>
      <c r="G7" s="222"/>
    </row>
    <row r="8" spans="1:7">
      <c r="A8" s="112">
        <v>3</v>
      </c>
      <c r="B8" t="s">
        <v>159</v>
      </c>
      <c r="C8" s="80">
        <v>3.2854877563700002</v>
      </c>
      <c r="D8" s="149">
        <v>3.5938534439900001</v>
      </c>
      <c r="E8" s="83">
        <f t="shared" si="0"/>
        <v>9.3856897510006263</v>
      </c>
      <c r="F8" s="89">
        <f t="shared" si="1"/>
        <v>1.6120545067264396</v>
      </c>
      <c r="G8" s="222"/>
    </row>
    <row r="9" spans="1:7">
      <c r="A9" s="112">
        <v>4</v>
      </c>
      <c r="B9" t="s">
        <v>160</v>
      </c>
      <c r="C9" s="80">
        <v>2.3454678687800001</v>
      </c>
      <c r="D9" s="149">
        <v>2.26267855112</v>
      </c>
      <c r="E9" s="83">
        <f t="shared" si="0"/>
        <v>-3.5297570587936917</v>
      </c>
      <c r="F9" s="89">
        <f t="shared" si="1"/>
        <v>1.014944324373066</v>
      </c>
      <c r="G9" s="222"/>
    </row>
    <row r="10" spans="1:7">
      <c r="A10" s="112">
        <v>5</v>
      </c>
      <c r="B10" t="s">
        <v>125</v>
      </c>
      <c r="C10" s="80">
        <v>1.4442228095199998</v>
      </c>
      <c r="D10" s="149">
        <v>1.6258228431999999</v>
      </c>
      <c r="E10" s="83">
        <f t="shared" si="0"/>
        <v>12.574239409801066</v>
      </c>
      <c r="F10" s="89">
        <f t="shared" si="1"/>
        <v>0.72927710669512935</v>
      </c>
      <c r="G10" s="222"/>
    </row>
    <row r="11" spans="1:7">
      <c r="A11" s="112">
        <v>6</v>
      </c>
      <c r="B11" t="s">
        <v>124</v>
      </c>
      <c r="C11" s="80">
        <v>1.50293205442</v>
      </c>
      <c r="D11" s="149">
        <v>1.60538814496</v>
      </c>
      <c r="E11" s="83">
        <f t="shared" si="0"/>
        <v>6.8170806683299503</v>
      </c>
      <c r="F11" s="89">
        <f t="shared" si="1"/>
        <v>0.72011094343756099</v>
      </c>
      <c r="G11" s="222"/>
    </row>
    <row r="12" spans="1:7">
      <c r="A12" s="112">
        <v>7</v>
      </c>
      <c r="B12" t="s">
        <v>126</v>
      </c>
      <c r="C12" s="80">
        <v>1.31649865005</v>
      </c>
      <c r="D12" s="149">
        <v>1.5360734655599999</v>
      </c>
      <c r="E12" s="83">
        <f t="shared" si="0"/>
        <v>16.678696594307979</v>
      </c>
      <c r="F12" s="89">
        <f t="shared" si="1"/>
        <v>0.68901923559512523</v>
      </c>
      <c r="G12" s="222"/>
    </row>
    <row r="13" spans="1:7">
      <c r="A13" s="112">
        <v>8</v>
      </c>
      <c r="B13" t="s">
        <v>127</v>
      </c>
      <c r="C13" s="80">
        <v>2.0329880918100001</v>
      </c>
      <c r="D13" s="149">
        <v>1.41456502018</v>
      </c>
      <c r="E13" s="83">
        <f t="shared" si="0"/>
        <v>-30.419414364567615</v>
      </c>
      <c r="F13" s="89">
        <f t="shared" si="1"/>
        <v>0.63451555590064046</v>
      </c>
      <c r="G13" s="222"/>
    </row>
    <row r="14" spans="1:7">
      <c r="A14" s="112">
        <v>9</v>
      </c>
      <c r="B14" t="s">
        <v>128</v>
      </c>
      <c r="C14" s="80">
        <v>2.2556473969800002</v>
      </c>
      <c r="D14" s="149">
        <v>1.19890915026</v>
      </c>
      <c r="E14" s="83">
        <f t="shared" si="0"/>
        <v>-46.848556566723445</v>
      </c>
      <c r="F14" s="89">
        <f t="shared" si="1"/>
        <v>0.53778122256606331</v>
      </c>
      <c r="G14" s="222"/>
    </row>
    <row r="15" spans="1:7">
      <c r="A15" s="112">
        <v>10</v>
      </c>
      <c r="B15" t="s">
        <v>161</v>
      </c>
      <c r="C15" s="80">
        <v>0.86073081030999998</v>
      </c>
      <c r="D15" s="149">
        <v>1.0891137880099999</v>
      </c>
      <c r="E15" s="83">
        <f t="shared" si="0"/>
        <v>26.533612479579503</v>
      </c>
      <c r="F15" s="89">
        <f t="shared" si="1"/>
        <v>0.48853154911909363</v>
      </c>
      <c r="G15" s="222"/>
    </row>
    <row r="16" spans="1:7">
      <c r="A16" s="112">
        <v>11</v>
      </c>
      <c r="B16" t="s">
        <v>162</v>
      </c>
      <c r="C16" s="80">
        <v>0.9894059340200001</v>
      </c>
      <c r="D16" s="149">
        <v>1.01691492991</v>
      </c>
      <c r="E16" s="83">
        <f t="shared" si="0"/>
        <v>2.7803548517472194</v>
      </c>
      <c r="F16" s="89">
        <f t="shared" si="1"/>
        <v>0.45614611760539509</v>
      </c>
      <c r="G16" s="222"/>
    </row>
    <row r="17" spans="1:8">
      <c r="A17" s="112">
        <v>12</v>
      </c>
      <c r="B17" t="s">
        <v>163</v>
      </c>
      <c r="C17" s="126">
        <v>0.78346450788999999</v>
      </c>
      <c r="D17" s="149">
        <v>0.88473491573999996</v>
      </c>
      <c r="E17" s="83">
        <f t="shared" si="0"/>
        <v>12.925972629281944</v>
      </c>
      <c r="F17" s="89">
        <f t="shared" si="1"/>
        <v>0.39685561206231318</v>
      </c>
      <c r="G17" s="222"/>
    </row>
    <row r="18" spans="1:8">
      <c r="A18" s="112">
        <v>13</v>
      </c>
      <c r="B18" t="s">
        <v>164</v>
      </c>
      <c r="C18" s="80">
        <v>0.87371965748000002</v>
      </c>
      <c r="D18" s="149">
        <v>0.76641681619000002</v>
      </c>
      <c r="E18" s="83">
        <f t="shared" si="0"/>
        <v>-12.281152240466355</v>
      </c>
      <c r="F18" s="89">
        <f t="shared" si="1"/>
        <v>0.3437829899925815</v>
      </c>
      <c r="G18" s="222"/>
    </row>
    <row r="19" spans="1:8">
      <c r="A19" s="112">
        <v>14</v>
      </c>
      <c r="B19" t="s">
        <v>165</v>
      </c>
      <c r="C19" s="80">
        <v>0.52375309796000002</v>
      </c>
      <c r="D19" s="149">
        <v>0.74053260397000009</v>
      </c>
      <c r="E19" s="83">
        <f t="shared" si="0"/>
        <v>41.389636997728275</v>
      </c>
      <c r="F19" s="89">
        <f t="shared" si="1"/>
        <v>0.33217239940712118</v>
      </c>
      <c r="G19" s="222"/>
    </row>
    <row r="20" spans="1:8">
      <c r="A20" s="113">
        <v>15</v>
      </c>
      <c r="B20" s="125" t="s">
        <v>34</v>
      </c>
      <c r="C20" s="109">
        <f>C21-SUM(C6:C19)</f>
        <v>6.8838921791299867</v>
      </c>
      <c r="D20" s="109">
        <f>D21-SUM(D6:D19)</f>
        <v>6.7386229927200247</v>
      </c>
      <c r="E20" s="83">
        <f t="shared" si="0"/>
        <v>-2.1102768990248961</v>
      </c>
      <c r="F20" s="89">
        <f t="shared" si="1"/>
        <v>3.0226684904780856</v>
      </c>
      <c r="G20" s="222"/>
    </row>
    <row r="21" spans="1:8" s="153" customFormat="1">
      <c r="A21" s="204"/>
      <c r="B21" s="205" t="s">
        <v>89</v>
      </c>
      <c r="C21" s="206">
        <v>188.19506995326998</v>
      </c>
      <c r="D21" s="81">
        <v>222.93622386801002</v>
      </c>
      <c r="E21" s="207">
        <f t="shared" si="0"/>
        <v>18.460182789786401</v>
      </c>
      <c r="F21" s="81">
        <f t="shared" si="1"/>
        <v>100</v>
      </c>
      <c r="G21" s="222"/>
      <c r="H21" s="149"/>
    </row>
    <row r="22" spans="1:8">
      <c r="A22" s="66"/>
      <c r="B22" s="61"/>
      <c r="C22" s="67"/>
      <c r="D22" s="67"/>
      <c r="E22" s="68"/>
    </row>
    <row r="23" spans="1:8">
      <c r="A23" s="66"/>
      <c r="B23" s="61"/>
      <c r="C23" s="67"/>
      <c r="D23" s="67"/>
      <c r="E23" s="68"/>
    </row>
    <row r="24" spans="1:8">
      <c r="A24" s="66"/>
      <c r="B24" s="61"/>
      <c r="C24" s="67"/>
      <c r="D24" s="67"/>
      <c r="E24" s="68"/>
    </row>
    <row r="25" spans="1:8">
      <c r="A25" s="66"/>
      <c r="B25" s="61"/>
      <c r="C25" s="67"/>
      <c r="D25" s="67"/>
      <c r="E25" s="68"/>
    </row>
    <row r="26" spans="1:8">
      <c r="A26" s="66"/>
      <c r="B26" s="61"/>
      <c r="C26" s="67"/>
      <c r="D26" s="67"/>
      <c r="E26" s="68"/>
    </row>
    <row r="27" spans="1:8">
      <c r="A27" s="66"/>
      <c r="B27" s="61"/>
      <c r="C27" s="67"/>
      <c r="D27" s="67"/>
      <c r="E27" s="68"/>
    </row>
    <row r="28" spans="1:8">
      <c r="A28" s="66"/>
      <c r="B28" s="61"/>
      <c r="C28" s="67"/>
      <c r="D28" s="67"/>
      <c r="E28" s="68"/>
    </row>
    <row r="29" spans="1:8">
      <c r="A29" s="66"/>
      <c r="B29" s="61"/>
      <c r="C29" s="67"/>
      <c r="D29" s="67"/>
      <c r="E29" s="68"/>
    </row>
    <row r="30" spans="1:8">
      <c r="A30" s="66"/>
      <c r="B30" s="61"/>
      <c r="C30" s="67"/>
      <c r="D30" s="67"/>
      <c r="E30" s="68"/>
    </row>
    <row r="31" spans="1:8">
      <c r="A31" s="66"/>
      <c r="B31" s="61"/>
      <c r="C31" s="67"/>
      <c r="D31" s="67"/>
      <c r="E31" s="68"/>
    </row>
    <row r="32" spans="1:8">
      <c r="A32" s="66"/>
      <c r="B32" s="61"/>
      <c r="C32" s="67"/>
      <c r="D32" s="67"/>
      <c r="E32" s="68"/>
    </row>
    <row r="33" spans="1:6">
      <c r="A33" s="66"/>
      <c r="B33" s="61"/>
      <c r="C33" s="67"/>
      <c r="D33" s="67"/>
      <c r="E33" s="68"/>
    </row>
    <row r="34" spans="1:6">
      <c r="A34" s="66"/>
      <c r="B34" s="61"/>
      <c r="C34" s="67"/>
      <c r="D34" s="67"/>
      <c r="E34" s="68"/>
    </row>
    <row r="35" spans="1:6">
      <c r="A35" s="66"/>
      <c r="B35" s="61"/>
      <c r="C35" s="67"/>
      <c r="D35" s="67"/>
      <c r="E35" s="68"/>
    </row>
    <row r="36" spans="1:6">
      <c r="A36" s="66"/>
      <c r="B36" s="61"/>
      <c r="C36" s="67"/>
      <c r="D36" s="67"/>
      <c r="E36" s="68"/>
    </row>
    <row r="37" spans="1:6">
      <c r="A37" s="66"/>
      <c r="B37" s="61"/>
      <c r="C37" s="67"/>
      <c r="D37" s="67"/>
      <c r="E37" s="68"/>
    </row>
    <row r="38" spans="1:6">
      <c r="A38" s="66"/>
      <c r="B38" s="61"/>
      <c r="C38" s="67"/>
      <c r="D38" s="67"/>
      <c r="E38" s="68"/>
    </row>
    <row r="39" spans="1:6">
      <c r="A39" s="66"/>
      <c r="B39" s="61"/>
      <c r="C39" s="67"/>
      <c r="D39" s="67"/>
      <c r="E39" s="68"/>
    </row>
    <row r="40" spans="1:6">
      <c r="A40" s="66"/>
      <c r="B40" s="61"/>
      <c r="C40" s="67"/>
      <c r="D40" s="67"/>
      <c r="E40" s="68"/>
    </row>
    <row r="41" spans="1:6">
      <c r="A41" s="66"/>
      <c r="B41" s="61"/>
      <c r="C41" s="67"/>
      <c r="D41" s="67"/>
      <c r="E41" s="68"/>
    </row>
    <row r="42" spans="1:6">
      <c r="A42" s="318" t="s">
        <v>61</v>
      </c>
      <c r="B42" s="318"/>
      <c r="C42" s="318"/>
      <c r="D42" s="318"/>
      <c r="E42" s="318"/>
      <c r="F42" s="318"/>
    </row>
    <row r="43" spans="1:6">
      <c r="A43" s="317" t="s">
        <v>157</v>
      </c>
      <c r="B43" s="317"/>
      <c r="C43" s="317"/>
      <c r="D43" s="317"/>
      <c r="E43" s="317"/>
      <c r="F43" s="317"/>
    </row>
    <row r="44" spans="1:6">
      <c r="A44" s="73" t="s">
        <v>65</v>
      </c>
      <c r="B44" s="74"/>
      <c r="C44" s="75"/>
      <c r="D44" s="76" t="s">
        <v>63</v>
      </c>
      <c r="E44" s="72"/>
    </row>
    <row r="45" spans="1:6" ht="63" customHeight="1">
      <c r="A45" s="11" t="s">
        <v>0</v>
      </c>
      <c r="B45" s="12" t="s">
        <v>64</v>
      </c>
      <c r="C45" s="65" t="s">
        <v>148</v>
      </c>
      <c r="D45" s="65" t="s">
        <v>149</v>
      </c>
      <c r="E45" s="313" t="s">
        <v>145</v>
      </c>
      <c r="F45" s="311" t="s">
        <v>150</v>
      </c>
    </row>
    <row r="46" spans="1:6" ht="70.5" customHeight="1">
      <c r="A46" s="94"/>
      <c r="B46" s="90"/>
      <c r="C46" s="78" t="s">
        <v>90</v>
      </c>
      <c r="D46" s="170" t="s">
        <v>95</v>
      </c>
      <c r="E46" s="314"/>
      <c r="F46" s="315"/>
    </row>
    <row r="47" spans="1:6">
      <c r="A47" s="91">
        <v>1</v>
      </c>
      <c r="B47" t="s">
        <v>122</v>
      </c>
      <c r="C47" s="93">
        <v>785.74501212669691</v>
      </c>
      <c r="D47" s="93">
        <v>847.05707626293099</v>
      </c>
      <c r="E47" s="83">
        <f>D47/C47*100-100</f>
        <v>7.803048468648484</v>
      </c>
      <c r="F47" s="89">
        <f>D47/D$62*100</f>
        <v>56.830440900209702</v>
      </c>
    </row>
    <row r="48" spans="1:6">
      <c r="A48" s="91">
        <v>2</v>
      </c>
      <c r="B48" t="s">
        <v>128</v>
      </c>
      <c r="C48" s="89">
        <v>247.90804536195901</v>
      </c>
      <c r="D48" s="89">
        <v>300.71738184117504</v>
      </c>
      <c r="E48" s="83">
        <f t="shared" ref="E48:E62" si="2">D48/C48*100-100</f>
        <v>21.301985743186179</v>
      </c>
      <c r="F48" s="89">
        <f t="shared" ref="F48:F62" si="3">D48/D$62*100</f>
        <v>20.175619654567285</v>
      </c>
    </row>
    <row r="49" spans="1:8">
      <c r="A49" s="91">
        <v>3</v>
      </c>
      <c r="B49" t="s">
        <v>129</v>
      </c>
      <c r="C49" s="89">
        <v>57.7032064879795</v>
      </c>
      <c r="D49" s="89">
        <v>87.482342769917096</v>
      </c>
      <c r="E49" s="83">
        <f>D49/C49*100-100</f>
        <v>51.607420270728056</v>
      </c>
      <c r="F49" s="89">
        <f t="shared" si="3"/>
        <v>5.8693330708383469</v>
      </c>
    </row>
    <row r="50" spans="1:8">
      <c r="A50" s="91">
        <v>4</v>
      </c>
      <c r="B50" t="s">
        <v>127</v>
      </c>
      <c r="C50" s="89">
        <v>23.277683183413899</v>
      </c>
      <c r="D50" s="89">
        <v>46.802313853763501</v>
      </c>
      <c r="E50" s="83">
        <f t="shared" si="2"/>
        <v>101.06087657001734</v>
      </c>
      <c r="F50" s="89">
        <f t="shared" si="3"/>
        <v>3.1400435767491985</v>
      </c>
    </row>
    <row r="51" spans="1:8">
      <c r="A51" s="91">
        <v>5</v>
      </c>
      <c r="B51" t="s">
        <v>123</v>
      </c>
      <c r="C51" s="89">
        <v>19.949047815874302</v>
      </c>
      <c r="D51" s="89">
        <v>23.197099804241098</v>
      </c>
      <c r="E51" s="83">
        <f t="shared" si="2"/>
        <v>16.281739451154081</v>
      </c>
      <c r="F51" s="89">
        <f t="shared" si="3"/>
        <v>1.5563312631745043</v>
      </c>
    </row>
    <row r="52" spans="1:8">
      <c r="A52" s="91">
        <v>6</v>
      </c>
      <c r="B52" t="s">
        <v>130</v>
      </c>
      <c r="C52" s="89">
        <v>10.4936852477096</v>
      </c>
      <c r="D52" s="89">
        <v>16.759682176092401</v>
      </c>
      <c r="E52" s="83">
        <f t="shared" si="2"/>
        <v>59.712072360379267</v>
      </c>
      <c r="F52" s="89">
        <f t="shared" si="3"/>
        <v>1.1244344142862324</v>
      </c>
    </row>
    <row r="53" spans="1:8">
      <c r="A53" s="91">
        <v>7</v>
      </c>
      <c r="B53" t="s">
        <v>131</v>
      </c>
      <c r="C53" s="89">
        <v>10.366523843031</v>
      </c>
      <c r="D53" s="89">
        <v>13.026179280405199</v>
      </c>
      <c r="E53" s="83">
        <f t="shared" si="2"/>
        <v>25.656193702406597</v>
      </c>
      <c r="F53" s="89">
        <f t="shared" si="3"/>
        <v>0.87394761521455722</v>
      </c>
    </row>
    <row r="54" spans="1:8">
      <c r="A54" s="91">
        <v>8</v>
      </c>
      <c r="B54" t="s">
        <v>126</v>
      </c>
      <c r="C54" s="89">
        <v>15.160507950842399</v>
      </c>
      <c r="D54" s="89">
        <v>11.525941133968901</v>
      </c>
      <c r="E54" s="83">
        <f t="shared" si="2"/>
        <v>-23.973911881175084</v>
      </c>
      <c r="F54" s="89">
        <f t="shared" si="3"/>
        <v>0.77329419089817342</v>
      </c>
    </row>
    <row r="55" spans="1:8">
      <c r="A55" s="91">
        <v>9</v>
      </c>
      <c r="B55" t="s">
        <v>132</v>
      </c>
      <c r="C55" s="89">
        <v>10.707079826411</v>
      </c>
      <c r="D55" s="89">
        <v>10.154531909948901</v>
      </c>
      <c r="E55" s="83">
        <f t="shared" si="2"/>
        <v>-5.1605846357765728</v>
      </c>
      <c r="F55" s="89">
        <f t="shared" si="3"/>
        <v>0.68128410912243398</v>
      </c>
    </row>
    <row r="56" spans="1:8">
      <c r="A56" s="91">
        <v>10</v>
      </c>
      <c r="B56" t="s">
        <v>134</v>
      </c>
      <c r="C56" s="89">
        <v>8.89785192514457</v>
      </c>
      <c r="D56" s="89">
        <v>9.7357698599327698</v>
      </c>
      <c r="E56" s="83">
        <f t="shared" si="2"/>
        <v>9.4170811319113596</v>
      </c>
      <c r="F56" s="89">
        <f t="shared" si="3"/>
        <v>0.65318868013471221</v>
      </c>
    </row>
    <row r="57" spans="1:8">
      <c r="A57" s="91">
        <v>11</v>
      </c>
      <c r="B57" s="71" t="s">
        <v>166</v>
      </c>
      <c r="C57" s="89">
        <v>1.5744684786001799</v>
      </c>
      <c r="D57" s="89">
        <v>8.5457569618530105</v>
      </c>
      <c r="E57" s="83">
        <f t="shared" si="2"/>
        <v>442.77091462960425</v>
      </c>
      <c r="F57" s="89">
        <f t="shared" si="3"/>
        <v>0.57334877374590509</v>
      </c>
    </row>
    <row r="58" spans="1:8">
      <c r="A58" s="91">
        <v>12</v>
      </c>
      <c r="B58" t="s">
        <v>133</v>
      </c>
      <c r="C58" s="89">
        <v>20.351507528532299</v>
      </c>
      <c r="D58" s="89">
        <v>7.9408458315327506</v>
      </c>
      <c r="E58" s="83">
        <f t="shared" si="2"/>
        <v>-60.981535051396627</v>
      </c>
      <c r="F58" s="89">
        <f t="shared" si="3"/>
        <v>0.53276429932865388</v>
      </c>
    </row>
    <row r="59" spans="1:8">
      <c r="A59" s="91">
        <v>13</v>
      </c>
      <c r="B59" t="s">
        <v>167</v>
      </c>
      <c r="C59" s="89">
        <v>3.7991220761658697</v>
      </c>
      <c r="D59" s="89">
        <v>7.8890810579392205</v>
      </c>
      <c r="E59" s="83">
        <f t="shared" si="2"/>
        <v>107.65537141941485</v>
      </c>
      <c r="F59" s="89">
        <f t="shared" si="3"/>
        <v>0.52929131623358472</v>
      </c>
    </row>
    <row r="60" spans="1:8">
      <c r="A60" s="91">
        <v>14</v>
      </c>
      <c r="B60" t="s">
        <v>125</v>
      </c>
      <c r="C60" s="89">
        <v>4.6978423750495697</v>
      </c>
      <c r="D60" s="89">
        <v>7.3481559637993206</v>
      </c>
      <c r="E60" s="83">
        <f t="shared" si="2"/>
        <v>56.415549462146117</v>
      </c>
      <c r="F60" s="89">
        <f t="shared" si="3"/>
        <v>0.4929997693527276</v>
      </c>
    </row>
    <row r="61" spans="1:8">
      <c r="A61" s="92">
        <v>15</v>
      </c>
      <c r="B61" s="169" t="s">
        <v>34</v>
      </c>
      <c r="C61" s="109">
        <f>+C62-SUM(C47:C60)</f>
        <v>88.901253924069806</v>
      </c>
      <c r="D61" s="109">
        <f>+D62-SUM(D47:D60)</f>
        <v>92.316705713249803</v>
      </c>
      <c r="E61" s="83">
        <f t="shared" si="2"/>
        <v>3.8418488361222813</v>
      </c>
      <c r="F61" s="89">
        <f t="shared" si="3"/>
        <v>6.1936783661439883</v>
      </c>
    </row>
    <row r="62" spans="1:8" s="153" customFormat="1">
      <c r="A62" s="208"/>
      <c r="B62" s="209" t="s">
        <v>89</v>
      </c>
      <c r="C62" s="206">
        <v>1309.5328381514801</v>
      </c>
      <c r="D62" s="81">
        <v>1490.4988644207499</v>
      </c>
      <c r="E62" s="207">
        <f t="shared" si="2"/>
        <v>13.819128546995358</v>
      </c>
      <c r="F62" s="81">
        <f t="shared" si="3"/>
        <v>100</v>
      </c>
      <c r="G62" s="7"/>
      <c r="H62" s="149"/>
    </row>
    <row r="63" spans="1:8">
      <c r="A63" s="69"/>
      <c r="B63" s="70"/>
      <c r="C63" s="71"/>
      <c r="D63" s="71"/>
      <c r="E63" s="72"/>
    </row>
  </sheetData>
  <mergeCells count="8">
    <mergeCell ref="E45:E46"/>
    <mergeCell ref="F45:F46"/>
    <mergeCell ref="A1:F1"/>
    <mergeCell ref="A2:F2"/>
    <mergeCell ref="A42:F42"/>
    <mergeCell ref="A43:F43"/>
    <mergeCell ref="F4:F5"/>
    <mergeCell ref="E4:E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9"/>
  <sheetViews>
    <sheetView workbookViewId="0">
      <selection activeCell="F4" sqref="F4:F5"/>
    </sheetView>
  </sheetViews>
  <sheetFormatPr defaultRowHeight="15"/>
  <cols>
    <col min="1" max="1" width="9.140625" style="187"/>
    <col min="2" max="2" width="58.7109375" style="147" customWidth="1"/>
    <col min="3" max="3" width="12.5703125" style="172" customWidth="1"/>
    <col min="4" max="4" width="12.5703125" style="71" bestFit="1" customWidth="1"/>
    <col min="5" max="5" width="14.28515625" style="151" customWidth="1"/>
    <col min="6" max="6" width="11.7109375" customWidth="1"/>
    <col min="8" max="8" width="9.140625" style="182"/>
  </cols>
  <sheetData>
    <row r="1" spans="1:6">
      <c r="A1" s="319" t="s">
        <v>102</v>
      </c>
      <c r="B1" s="319"/>
      <c r="C1" s="319"/>
      <c r="D1" s="319"/>
      <c r="E1" s="319"/>
      <c r="F1" s="319"/>
    </row>
    <row r="2" spans="1:6">
      <c r="A2" s="326" t="s">
        <v>158</v>
      </c>
      <c r="B2" s="326"/>
      <c r="C2" s="326"/>
      <c r="D2" s="326"/>
      <c r="E2" s="326"/>
      <c r="F2" s="326"/>
    </row>
    <row r="3" spans="1:6">
      <c r="A3" s="327" t="s">
        <v>119</v>
      </c>
      <c r="B3" s="328"/>
      <c r="C3" s="328"/>
      <c r="D3" s="328"/>
      <c r="E3" s="328"/>
      <c r="F3" s="329"/>
    </row>
    <row r="4" spans="1:6" ht="15" customHeight="1">
      <c r="A4" s="256"/>
      <c r="B4" s="257"/>
      <c r="C4" s="320" t="s">
        <v>92</v>
      </c>
      <c r="D4" s="321"/>
      <c r="E4" s="322" t="s">
        <v>145</v>
      </c>
      <c r="F4" s="324" t="s">
        <v>151</v>
      </c>
    </row>
    <row r="5" spans="1:6" ht="117" customHeight="1">
      <c r="A5" s="256" t="s">
        <v>100</v>
      </c>
      <c r="B5" s="257" t="s">
        <v>101</v>
      </c>
      <c r="C5" s="258" t="s">
        <v>152</v>
      </c>
      <c r="D5" s="259" t="s">
        <v>137</v>
      </c>
      <c r="E5" s="323"/>
      <c r="F5" s="325"/>
    </row>
    <row r="6" spans="1:6">
      <c r="A6" s="260" t="s">
        <v>168</v>
      </c>
      <c r="B6" s="259" t="s">
        <v>169</v>
      </c>
      <c r="C6" s="261">
        <v>2515.5</v>
      </c>
      <c r="D6" s="261">
        <v>36565.499000000003</v>
      </c>
      <c r="E6" s="262">
        <f>D6/C6*100-100</f>
        <v>1353.6075929238723</v>
      </c>
      <c r="F6" s="263">
        <f>D6/D$79*100</f>
        <v>1.9878906369281007E-2</v>
      </c>
    </row>
    <row r="7" spans="1:6" ht="30">
      <c r="A7" s="260" t="s">
        <v>170</v>
      </c>
      <c r="B7" s="259" t="s">
        <v>171</v>
      </c>
      <c r="C7" s="261">
        <v>47643</v>
      </c>
      <c r="D7" s="261">
        <v>30417.16</v>
      </c>
      <c r="E7" s="262">
        <f>D7/C7*100-100</f>
        <v>-36.156077493021009</v>
      </c>
      <c r="F7" s="263">
        <f t="shared" ref="F7:F70" si="0">D7/D$79*100</f>
        <v>1.6536349624531023E-2</v>
      </c>
    </row>
    <row r="8" spans="1:6" ht="30">
      <c r="A8" s="260" t="s">
        <v>172</v>
      </c>
      <c r="B8" s="259" t="s">
        <v>173</v>
      </c>
      <c r="C8" s="261">
        <v>0.2</v>
      </c>
      <c r="D8" s="261">
        <v>0</v>
      </c>
      <c r="E8" s="262">
        <f t="shared" ref="E8:E70" si="1">D8/C8*100-100</f>
        <v>-100</v>
      </c>
      <c r="F8" s="263">
        <f t="shared" si="0"/>
        <v>0</v>
      </c>
    </row>
    <row r="9" spans="1:6">
      <c r="A9" s="260" t="s">
        <v>174</v>
      </c>
      <c r="B9" s="259" t="s">
        <v>175</v>
      </c>
      <c r="C9" s="261">
        <v>286159.98556</v>
      </c>
      <c r="D9" s="261">
        <v>300345.64500000002</v>
      </c>
      <c r="E9" s="262">
        <f t="shared" si="1"/>
        <v>4.9572477480523531</v>
      </c>
      <c r="F9" s="263">
        <f t="shared" si="0"/>
        <v>0.16328350818831466</v>
      </c>
    </row>
    <row r="10" spans="1:6">
      <c r="A10" s="260" t="s">
        <v>176</v>
      </c>
      <c r="B10" s="259" t="s">
        <v>177</v>
      </c>
      <c r="C10" s="261">
        <v>8141.4</v>
      </c>
      <c r="D10" s="261">
        <v>12872.260000000002</v>
      </c>
      <c r="E10" s="262">
        <f t="shared" si="1"/>
        <v>58.108679096961254</v>
      </c>
      <c r="F10" s="263">
        <f t="shared" si="0"/>
        <v>6.9980297903507668E-3</v>
      </c>
    </row>
    <row r="11" spans="1:6">
      <c r="A11" s="260" t="s">
        <v>178</v>
      </c>
      <c r="B11" s="259" t="s">
        <v>179</v>
      </c>
      <c r="C11" s="261">
        <v>10002037.616319999</v>
      </c>
      <c r="D11" s="261">
        <v>14008053.950790001</v>
      </c>
      <c r="E11" s="262">
        <f t="shared" si="1"/>
        <v>40.052002283349907</v>
      </c>
      <c r="F11" s="263">
        <f t="shared" si="0"/>
        <v>7.615506434182433</v>
      </c>
    </row>
    <row r="12" spans="1:6">
      <c r="A12" s="260" t="s">
        <v>180</v>
      </c>
      <c r="B12" s="259" t="s">
        <v>41</v>
      </c>
      <c r="C12" s="261">
        <v>51482.5</v>
      </c>
      <c r="D12" s="261">
        <v>93023.41</v>
      </c>
      <c r="E12" s="262">
        <f t="shared" si="1"/>
        <v>80.689379886369153</v>
      </c>
      <c r="F12" s="263">
        <f t="shared" si="0"/>
        <v>5.0572362147751314E-2</v>
      </c>
    </row>
    <row r="13" spans="1:6" ht="30">
      <c r="A13" s="260" t="s">
        <v>181</v>
      </c>
      <c r="B13" s="259" t="s">
        <v>182</v>
      </c>
      <c r="C13" s="261">
        <v>9737.3408099999997</v>
      </c>
      <c r="D13" s="261">
        <v>7293.826</v>
      </c>
      <c r="E13" s="262">
        <f t="shared" si="1"/>
        <v>-25.09427222153478</v>
      </c>
      <c r="F13" s="263">
        <f t="shared" si="0"/>
        <v>3.9653030340930781E-3</v>
      </c>
    </row>
    <row r="14" spans="1:6" ht="30">
      <c r="A14" s="260" t="s">
        <v>183</v>
      </c>
      <c r="B14" s="259" t="s">
        <v>184</v>
      </c>
      <c r="C14" s="261">
        <v>990270.44948000007</v>
      </c>
      <c r="D14" s="261">
        <v>1032242.33454</v>
      </c>
      <c r="E14" s="262">
        <f t="shared" si="1"/>
        <v>4.2384264906662423</v>
      </c>
      <c r="F14" s="263">
        <f t="shared" si="0"/>
        <v>0.56118060138407255</v>
      </c>
    </row>
    <row r="15" spans="1:6">
      <c r="A15" s="260" t="s">
        <v>185</v>
      </c>
      <c r="B15" s="259" t="s">
        <v>186</v>
      </c>
      <c r="C15" s="261">
        <v>67895</v>
      </c>
      <c r="D15" s="261">
        <v>173051.11600000001</v>
      </c>
      <c r="E15" s="262">
        <f t="shared" si="1"/>
        <v>154.88050077325281</v>
      </c>
      <c r="F15" s="263">
        <f t="shared" si="0"/>
        <v>9.407958392865326E-2</v>
      </c>
    </row>
    <row r="16" spans="1:6" ht="30">
      <c r="A16" s="260" t="s">
        <v>187</v>
      </c>
      <c r="B16" s="259" t="s">
        <v>188</v>
      </c>
      <c r="C16" s="261">
        <v>2872201.2431999999</v>
      </c>
      <c r="D16" s="261">
        <v>2921582.0120000001</v>
      </c>
      <c r="E16" s="262">
        <f t="shared" si="1"/>
        <v>1.7192656300428126</v>
      </c>
      <c r="F16" s="263">
        <f t="shared" si="0"/>
        <v>1.5883238805717823</v>
      </c>
    </row>
    <row r="17" spans="1:6" ht="30">
      <c r="A17" s="260" t="s">
        <v>189</v>
      </c>
      <c r="B17" s="259" t="s">
        <v>190</v>
      </c>
      <c r="C17" s="261">
        <v>74276830.501210004</v>
      </c>
      <c r="D17" s="261">
        <v>105798234.39446001</v>
      </c>
      <c r="E17" s="262">
        <f t="shared" si="1"/>
        <v>42.437734190524623</v>
      </c>
      <c r="F17" s="263">
        <f t="shared" si="0"/>
        <v>57.517420877059976</v>
      </c>
    </row>
    <row r="18" spans="1:6">
      <c r="A18" s="260" t="s">
        <v>191</v>
      </c>
      <c r="B18" s="259" t="s">
        <v>192</v>
      </c>
      <c r="C18" s="261">
        <v>74124.287500000006</v>
      </c>
      <c r="D18" s="261">
        <v>124594.07373</v>
      </c>
      <c r="E18" s="262">
        <f t="shared" si="1"/>
        <v>68.088055794128195</v>
      </c>
      <c r="F18" s="263">
        <f t="shared" si="0"/>
        <v>6.7735816372859137E-2</v>
      </c>
    </row>
    <row r="19" spans="1:6" ht="30">
      <c r="A19" s="260" t="s">
        <v>193</v>
      </c>
      <c r="B19" s="259" t="s">
        <v>194</v>
      </c>
      <c r="C19" s="261">
        <v>1038090.30111</v>
      </c>
      <c r="D19" s="261">
        <v>1622274.78045</v>
      </c>
      <c r="E19" s="262">
        <f t="shared" si="1"/>
        <v>56.274919312447906</v>
      </c>
      <c r="F19" s="263">
        <f t="shared" si="0"/>
        <v>0.88195291593891423</v>
      </c>
    </row>
    <row r="20" spans="1:6">
      <c r="A20" s="260" t="s">
        <v>195</v>
      </c>
      <c r="B20" s="259" t="s">
        <v>196</v>
      </c>
      <c r="C20" s="261">
        <v>5780679.3234000001</v>
      </c>
      <c r="D20" s="261">
        <v>5851117.0731199998</v>
      </c>
      <c r="E20" s="262">
        <f t="shared" si="1"/>
        <v>1.2185029782722836</v>
      </c>
      <c r="F20" s="263">
        <f t="shared" si="0"/>
        <v>3.1809714521400076</v>
      </c>
    </row>
    <row r="21" spans="1:6">
      <c r="A21" s="260" t="s">
        <v>197</v>
      </c>
      <c r="B21" s="259" t="s">
        <v>198</v>
      </c>
      <c r="C21" s="261">
        <v>214872.13222</v>
      </c>
      <c r="D21" s="261">
        <v>74359.093629999988</v>
      </c>
      <c r="E21" s="262">
        <f t="shared" si="1"/>
        <v>-65.393793573069615</v>
      </c>
      <c r="F21" s="263">
        <f t="shared" si="0"/>
        <v>4.0425469374159764E-2</v>
      </c>
    </row>
    <row r="22" spans="1:6">
      <c r="A22" s="260" t="s">
        <v>199</v>
      </c>
      <c r="B22" s="259" t="s">
        <v>200</v>
      </c>
      <c r="C22" s="261">
        <v>86878.024479999993</v>
      </c>
      <c r="D22" s="261">
        <v>51105.091220000002</v>
      </c>
      <c r="E22" s="262">
        <f t="shared" si="1"/>
        <v>-41.176043624513127</v>
      </c>
      <c r="F22" s="263">
        <f t="shared" si="0"/>
        <v>2.7783384642335797E-2</v>
      </c>
    </row>
    <row r="23" spans="1:6" ht="30">
      <c r="A23" s="260" t="s">
        <v>201</v>
      </c>
      <c r="B23" s="259" t="s">
        <v>202</v>
      </c>
      <c r="C23" s="261">
        <v>2916118.6395200002</v>
      </c>
      <c r="D23" s="261">
        <v>3450233.7042599996</v>
      </c>
      <c r="E23" s="262">
        <f t="shared" si="1"/>
        <v>18.315957982694272</v>
      </c>
      <c r="F23" s="263">
        <f t="shared" si="0"/>
        <v>1.8757264261352511</v>
      </c>
    </row>
    <row r="24" spans="1:6" ht="30">
      <c r="A24" s="260" t="s">
        <v>203</v>
      </c>
      <c r="B24" s="259" t="s">
        <v>204</v>
      </c>
      <c r="C24" s="261">
        <v>2256141.2289000005</v>
      </c>
      <c r="D24" s="261">
        <v>2301075.7629400003</v>
      </c>
      <c r="E24" s="262">
        <f t="shared" si="1"/>
        <v>1.9916543106615734</v>
      </c>
      <c r="F24" s="263">
        <f t="shared" si="0"/>
        <v>1.2509844222310798</v>
      </c>
    </row>
    <row r="25" spans="1:6">
      <c r="A25" s="260" t="s">
        <v>205</v>
      </c>
      <c r="B25" s="259" t="s">
        <v>206</v>
      </c>
      <c r="C25" s="261">
        <v>123649.291</v>
      </c>
      <c r="D25" s="261">
        <v>63899.64</v>
      </c>
      <c r="E25" s="262">
        <f t="shared" si="1"/>
        <v>-48.321871089418536</v>
      </c>
      <c r="F25" s="263">
        <f t="shared" si="0"/>
        <v>3.4739166573133966E-2</v>
      </c>
    </row>
    <row r="26" spans="1:6" ht="30">
      <c r="A26" s="260" t="s">
        <v>207</v>
      </c>
      <c r="B26" s="259" t="s">
        <v>208</v>
      </c>
      <c r="C26" s="261">
        <v>13593.85362</v>
      </c>
      <c r="D26" s="261">
        <v>7040.80638</v>
      </c>
      <c r="E26" s="262">
        <f t="shared" si="1"/>
        <v>-48.205957068412218</v>
      </c>
      <c r="F26" s="263">
        <f t="shared" si="0"/>
        <v>3.8277484136687518E-3</v>
      </c>
    </row>
    <row r="27" spans="1:6" ht="45">
      <c r="A27" s="260" t="s">
        <v>209</v>
      </c>
      <c r="B27" s="259" t="s">
        <v>210</v>
      </c>
      <c r="C27" s="261">
        <v>21.6</v>
      </c>
      <c r="D27" s="261">
        <v>0</v>
      </c>
      <c r="E27" s="262">
        <f t="shared" si="1"/>
        <v>-100</v>
      </c>
      <c r="F27" s="263">
        <f t="shared" si="0"/>
        <v>0</v>
      </c>
    </row>
    <row r="28" spans="1:6">
      <c r="A28" s="260" t="s">
        <v>211</v>
      </c>
      <c r="B28" s="259" t="s">
        <v>212</v>
      </c>
      <c r="C28" s="261">
        <v>10569.553879999999</v>
      </c>
      <c r="D28" s="261">
        <v>33967.604999999996</v>
      </c>
      <c r="E28" s="262">
        <f t="shared" si="1"/>
        <v>221.37217318390736</v>
      </c>
      <c r="F28" s="263">
        <f t="shared" si="0"/>
        <v>1.8466556121214735E-2</v>
      </c>
    </row>
    <row r="29" spans="1:6">
      <c r="A29" s="260" t="s">
        <v>213</v>
      </c>
      <c r="B29" s="259" t="s">
        <v>43</v>
      </c>
      <c r="C29" s="261">
        <v>1198502.4312</v>
      </c>
      <c r="D29" s="261">
        <v>1424241.32271</v>
      </c>
      <c r="E29" s="262">
        <f t="shared" si="1"/>
        <v>18.835079982606203</v>
      </c>
      <c r="F29" s="263">
        <f t="shared" si="0"/>
        <v>0.77429163215885621</v>
      </c>
    </row>
    <row r="30" spans="1:6" ht="45">
      <c r="A30" s="260" t="s">
        <v>214</v>
      </c>
      <c r="B30" s="259" t="s">
        <v>215</v>
      </c>
      <c r="C30" s="261">
        <v>321149.25600000005</v>
      </c>
      <c r="D30" s="261">
        <v>318704.08961999998</v>
      </c>
      <c r="E30" s="262">
        <f t="shared" si="1"/>
        <v>-0.76138005438819789</v>
      </c>
      <c r="F30" s="263">
        <f t="shared" si="0"/>
        <v>0.17326411317572674</v>
      </c>
    </row>
    <row r="31" spans="1:6" ht="30">
      <c r="A31" s="260" t="s">
        <v>216</v>
      </c>
      <c r="B31" s="259" t="s">
        <v>217</v>
      </c>
      <c r="C31" s="261">
        <v>727963.49407000002</v>
      </c>
      <c r="D31" s="261">
        <v>741497.73322000005</v>
      </c>
      <c r="E31" s="262">
        <f t="shared" si="1"/>
        <v>1.8591920144691585</v>
      </c>
      <c r="F31" s="263">
        <f t="shared" si="0"/>
        <v>0.40311671971752627</v>
      </c>
    </row>
    <row r="32" spans="1:6" ht="60">
      <c r="A32" s="256" t="s">
        <v>218</v>
      </c>
      <c r="B32" s="257" t="s">
        <v>219</v>
      </c>
      <c r="C32" s="261">
        <v>0</v>
      </c>
      <c r="D32" s="261">
        <v>37.200000000000003</v>
      </c>
      <c r="E32" s="262" t="s">
        <v>308</v>
      </c>
      <c r="F32" s="263">
        <f t="shared" si="0"/>
        <v>2.0223854101847576E-5</v>
      </c>
    </row>
    <row r="33" spans="1:6">
      <c r="A33" s="260" t="s">
        <v>220</v>
      </c>
      <c r="B33" s="259" t="s">
        <v>221</v>
      </c>
      <c r="C33" s="261">
        <v>2224.8959799999998</v>
      </c>
      <c r="D33" s="261">
        <v>5330.4361900000004</v>
      </c>
      <c r="E33" s="262">
        <f t="shared" si="1"/>
        <v>139.58136640617244</v>
      </c>
      <c r="F33" s="263">
        <f t="shared" si="0"/>
        <v>2.8979022528432333E-3</v>
      </c>
    </row>
    <row r="34" spans="1:6">
      <c r="A34" s="256" t="s">
        <v>222</v>
      </c>
      <c r="B34" s="257" t="s">
        <v>223</v>
      </c>
      <c r="C34" s="261">
        <v>0</v>
      </c>
      <c r="D34" s="261">
        <v>0.5</v>
      </c>
      <c r="E34" s="262" t="s">
        <v>308</v>
      </c>
      <c r="F34" s="263">
        <f t="shared" si="0"/>
        <v>2.7182599599257491E-7</v>
      </c>
    </row>
    <row r="35" spans="1:6">
      <c r="A35" s="260" t="s">
        <v>224</v>
      </c>
      <c r="B35" s="259" t="s">
        <v>225</v>
      </c>
      <c r="C35" s="261">
        <v>2633115.9899800001</v>
      </c>
      <c r="D35" s="261">
        <v>3196722.8228699993</v>
      </c>
      <c r="E35" s="262">
        <f t="shared" si="1"/>
        <v>21.40455775722512</v>
      </c>
      <c r="F35" s="263">
        <f t="shared" si="0"/>
        <v>1.7379047304776667</v>
      </c>
    </row>
    <row r="36" spans="1:6">
      <c r="A36" s="260" t="s">
        <v>226</v>
      </c>
      <c r="B36" s="259" t="s">
        <v>227</v>
      </c>
      <c r="C36" s="261">
        <v>1065709.4215000002</v>
      </c>
      <c r="D36" s="261">
        <v>1171978.0783200003</v>
      </c>
      <c r="E36" s="262">
        <f t="shared" si="1"/>
        <v>9.9716352953346075</v>
      </c>
      <c r="F36" s="263">
        <f t="shared" si="0"/>
        <v>0.63714821684159617</v>
      </c>
    </row>
    <row r="37" spans="1:6">
      <c r="A37" s="260" t="s">
        <v>228</v>
      </c>
      <c r="B37" s="259" t="s">
        <v>54</v>
      </c>
      <c r="C37" s="261">
        <v>3978.12</v>
      </c>
      <c r="D37" s="261">
        <v>15548.2</v>
      </c>
      <c r="E37" s="262">
        <f t="shared" si="1"/>
        <v>290.84291072164746</v>
      </c>
      <c r="F37" s="263">
        <f t="shared" si="0"/>
        <v>8.4528099017835076E-3</v>
      </c>
    </row>
    <row r="38" spans="1:6">
      <c r="A38" s="260" t="s">
        <v>229</v>
      </c>
      <c r="B38" s="259" t="s">
        <v>230</v>
      </c>
      <c r="C38" s="261">
        <v>83681.99599000001</v>
      </c>
      <c r="D38" s="261">
        <v>20505.99281</v>
      </c>
      <c r="E38" s="262">
        <f t="shared" si="1"/>
        <v>-75.495334967332198</v>
      </c>
      <c r="F38" s="263">
        <f t="shared" si="0"/>
        <v>1.114812383878966E-2</v>
      </c>
    </row>
    <row r="39" spans="1:6" ht="45">
      <c r="A39" s="260" t="s">
        <v>231</v>
      </c>
      <c r="B39" s="259" t="s">
        <v>232</v>
      </c>
      <c r="C39" s="261">
        <v>2081.0939499999999</v>
      </c>
      <c r="D39" s="261">
        <v>1462.1947</v>
      </c>
      <c r="E39" s="262">
        <f t="shared" si="1"/>
        <v>-29.739130710557291</v>
      </c>
      <c r="F39" s="263">
        <f t="shared" si="0"/>
        <v>7.9492506132512861E-4</v>
      </c>
    </row>
    <row r="40" spans="1:6">
      <c r="A40" s="260" t="s">
        <v>233</v>
      </c>
      <c r="B40" s="259" t="s">
        <v>234</v>
      </c>
      <c r="C40" s="261">
        <v>7022531.1451300001</v>
      </c>
      <c r="D40" s="261">
        <v>6964035.7755900016</v>
      </c>
      <c r="E40" s="262">
        <f t="shared" si="1"/>
        <v>-0.83296703611722478</v>
      </c>
      <c r="F40" s="263">
        <f t="shared" si="0"/>
        <v>3.7860119216553532</v>
      </c>
    </row>
    <row r="41" spans="1:6" ht="30">
      <c r="A41" s="260" t="s">
        <v>235</v>
      </c>
      <c r="B41" s="259" t="s">
        <v>236</v>
      </c>
      <c r="C41" s="261">
        <v>701.17</v>
      </c>
      <c r="D41" s="261">
        <v>2758.16014</v>
      </c>
      <c r="E41" s="262">
        <f t="shared" si="1"/>
        <v>293.36539498267183</v>
      </c>
      <c r="F41" s="263">
        <f t="shared" si="0"/>
        <v>1.4994792543250399E-3</v>
      </c>
    </row>
    <row r="42" spans="1:6" ht="30">
      <c r="A42" s="260" t="s">
        <v>237</v>
      </c>
      <c r="B42" s="259" t="s">
        <v>238</v>
      </c>
      <c r="C42" s="261">
        <v>389271.5528</v>
      </c>
      <c r="D42" s="261">
        <v>381165.66749000002</v>
      </c>
      <c r="E42" s="262">
        <f t="shared" si="1"/>
        <v>-2.0823215186660775</v>
      </c>
      <c r="F42" s="263">
        <f t="shared" si="0"/>
        <v>0.2072214744072878</v>
      </c>
    </row>
    <row r="43" spans="1:6" ht="30">
      <c r="A43" s="260" t="s">
        <v>239</v>
      </c>
      <c r="B43" s="259" t="s">
        <v>240</v>
      </c>
      <c r="C43" s="261">
        <v>368.07750000000004</v>
      </c>
      <c r="D43" s="261">
        <v>381.07781</v>
      </c>
      <c r="E43" s="262">
        <f t="shared" si="1"/>
        <v>3.5319491139773334</v>
      </c>
      <c r="F43" s="263">
        <f t="shared" si="0"/>
        <v>2.0717371050783847E-4</v>
      </c>
    </row>
    <row r="44" spans="1:6" ht="30">
      <c r="A44" s="260" t="s">
        <v>241</v>
      </c>
      <c r="B44" s="259" t="s">
        <v>242</v>
      </c>
      <c r="C44" s="261">
        <v>2258.1999999999998</v>
      </c>
      <c r="D44" s="261">
        <v>2257.9351999999999</v>
      </c>
      <c r="E44" s="262">
        <f t="shared" si="1"/>
        <v>-1.172615357364748E-2</v>
      </c>
      <c r="F44" s="263">
        <f t="shared" si="0"/>
        <v>1.2275309692533877E-3</v>
      </c>
    </row>
    <row r="45" spans="1:6">
      <c r="A45" s="260" t="s">
        <v>243</v>
      </c>
      <c r="B45" s="259" t="s">
        <v>244</v>
      </c>
      <c r="C45" s="261">
        <v>16183.173409999999</v>
      </c>
      <c r="D45" s="261">
        <v>12250.68377</v>
      </c>
      <c r="E45" s="262">
        <f t="shared" si="1"/>
        <v>-24.29986715442358</v>
      </c>
      <c r="F45" s="263">
        <f t="shared" si="0"/>
        <v>6.660108634740646E-3</v>
      </c>
    </row>
    <row r="46" spans="1:6" ht="30">
      <c r="A46" s="260" t="s">
        <v>245</v>
      </c>
      <c r="B46" s="259" t="s">
        <v>246</v>
      </c>
      <c r="C46" s="261">
        <v>4735246.5243299995</v>
      </c>
      <c r="D46" s="261">
        <v>5538304.5017999997</v>
      </c>
      <c r="E46" s="262">
        <f t="shared" si="1"/>
        <v>16.959158796566072</v>
      </c>
      <c r="F46" s="263">
        <f t="shared" si="0"/>
        <v>3.0109102746238929</v>
      </c>
    </row>
    <row r="47" spans="1:6" ht="30">
      <c r="A47" s="260" t="s">
        <v>247</v>
      </c>
      <c r="B47" s="259" t="s">
        <v>248</v>
      </c>
      <c r="C47" s="261">
        <v>2309273.8610400003</v>
      </c>
      <c r="D47" s="261">
        <v>2743081.9426700003</v>
      </c>
      <c r="E47" s="262">
        <f t="shared" si="1"/>
        <v>18.78547577006006</v>
      </c>
      <c r="F47" s="263">
        <f t="shared" si="0"/>
        <v>1.4912819623110405</v>
      </c>
    </row>
    <row r="48" spans="1:6">
      <c r="A48" s="260" t="s">
        <v>249</v>
      </c>
      <c r="B48" s="259" t="s">
        <v>250</v>
      </c>
      <c r="C48" s="261">
        <v>9616677.5799000002</v>
      </c>
      <c r="D48" s="261">
        <v>9491707.7361999992</v>
      </c>
      <c r="E48" s="262">
        <f t="shared" si="1"/>
        <v>-1.2995116313476416</v>
      </c>
      <c r="F48" s="263">
        <f t="shared" si="0"/>
        <v>5.1601858181259876</v>
      </c>
    </row>
    <row r="49" spans="1:6" ht="30">
      <c r="A49" s="260" t="s">
        <v>251</v>
      </c>
      <c r="B49" s="259" t="s">
        <v>252</v>
      </c>
      <c r="C49" s="261">
        <v>89369.944159999999</v>
      </c>
      <c r="D49" s="261">
        <v>96738.259539999999</v>
      </c>
      <c r="E49" s="262">
        <f t="shared" si="1"/>
        <v>8.2447353517513875</v>
      </c>
      <c r="F49" s="263">
        <f t="shared" si="0"/>
        <v>5.2591947500097436E-2</v>
      </c>
    </row>
    <row r="50" spans="1:6">
      <c r="A50" s="260" t="s">
        <v>253</v>
      </c>
      <c r="B50" s="259" t="s">
        <v>254</v>
      </c>
      <c r="C50" s="261">
        <v>1025548.5920000002</v>
      </c>
      <c r="D50" s="261">
        <v>997258.9765600001</v>
      </c>
      <c r="E50" s="262">
        <f t="shared" si="1"/>
        <v>-2.7584861078918124</v>
      </c>
      <c r="F50" s="263">
        <f t="shared" si="0"/>
        <v>0.54216182913191591</v>
      </c>
    </row>
    <row r="51" spans="1:6">
      <c r="A51" s="260" t="s">
        <v>255</v>
      </c>
      <c r="B51" s="259" t="s">
        <v>256</v>
      </c>
      <c r="C51" s="261">
        <v>62962.452230000003</v>
      </c>
      <c r="D51" s="261">
        <v>44306.647420000001</v>
      </c>
      <c r="E51" s="262">
        <f t="shared" si="1"/>
        <v>-29.630047987729085</v>
      </c>
      <c r="F51" s="263">
        <f t="shared" si="0"/>
        <v>2.4087397128066703E-2</v>
      </c>
    </row>
    <row r="52" spans="1:6">
      <c r="A52" s="260" t="s">
        <v>257</v>
      </c>
      <c r="B52" s="259" t="s">
        <v>258</v>
      </c>
      <c r="C52" s="261">
        <v>181610.50880000001</v>
      </c>
      <c r="D52" s="261">
        <v>168694.83042000001</v>
      </c>
      <c r="E52" s="262">
        <f t="shared" si="1"/>
        <v>-7.111746156839132</v>
      </c>
      <c r="F52" s="263">
        <f t="shared" si="0"/>
        <v>9.1711280595430072E-2</v>
      </c>
    </row>
    <row r="53" spans="1:6" ht="30">
      <c r="A53" s="260" t="s">
        <v>259</v>
      </c>
      <c r="B53" s="259" t="s">
        <v>260</v>
      </c>
      <c r="C53" s="261">
        <v>1422244.0693400002</v>
      </c>
      <c r="D53" s="261">
        <v>2180574.6101099998</v>
      </c>
      <c r="E53" s="262">
        <f t="shared" si="1"/>
        <v>53.319297096588144</v>
      </c>
      <c r="F53" s="263">
        <f t="shared" si="0"/>
        <v>1.1854737304585428</v>
      </c>
    </row>
    <row r="54" spans="1:6">
      <c r="A54" s="260" t="s">
        <v>261</v>
      </c>
      <c r="B54" s="259" t="s">
        <v>262</v>
      </c>
      <c r="C54" s="261">
        <v>1278398.3882599999</v>
      </c>
      <c r="D54" s="261">
        <v>2261031.9210699997</v>
      </c>
      <c r="E54" s="262">
        <f t="shared" si="1"/>
        <v>76.864422063879545</v>
      </c>
      <c r="F54" s="263">
        <f t="shared" si="0"/>
        <v>1.2292145078317156</v>
      </c>
    </row>
    <row r="55" spans="1:6">
      <c r="A55" s="260" t="s">
        <v>263</v>
      </c>
      <c r="B55" s="259" t="s">
        <v>264</v>
      </c>
      <c r="C55" s="261">
        <v>1462.1420000000001</v>
      </c>
      <c r="D55" s="261">
        <v>1061.1220000000001</v>
      </c>
      <c r="E55" s="262">
        <f t="shared" si="1"/>
        <v>-27.42688466646878</v>
      </c>
      <c r="F55" s="263">
        <f t="shared" si="0"/>
        <v>5.768810890392662E-4</v>
      </c>
    </row>
    <row r="56" spans="1:6" ht="30">
      <c r="A56" s="260" t="s">
        <v>265</v>
      </c>
      <c r="B56" s="259" t="s">
        <v>266</v>
      </c>
      <c r="C56" s="261">
        <v>245.6</v>
      </c>
      <c r="D56" s="261">
        <v>32.799999999999997</v>
      </c>
      <c r="E56" s="262">
        <f t="shared" si="1"/>
        <v>-86.644951140065146</v>
      </c>
      <c r="F56" s="263">
        <f t="shared" si="0"/>
        <v>1.7831785337112916E-5</v>
      </c>
    </row>
    <row r="57" spans="1:6" ht="30">
      <c r="A57" s="260" t="s">
        <v>267</v>
      </c>
      <c r="B57" s="259" t="s">
        <v>268</v>
      </c>
      <c r="C57" s="261">
        <v>62442.880980000002</v>
      </c>
      <c r="D57" s="261">
        <v>60393.628920000003</v>
      </c>
      <c r="E57" s="262">
        <f t="shared" si="1"/>
        <v>-3.2818025495273986</v>
      </c>
      <c r="F57" s="263">
        <f t="shared" si="0"/>
        <v>3.2833116665569956E-2</v>
      </c>
    </row>
    <row r="58" spans="1:6">
      <c r="A58" s="260" t="s">
        <v>269</v>
      </c>
      <c r="B58" s="259" t="s">
        <v>270</v>
      </c>
      <c r="C58" s="261">
        <v>52667.853419999999</v>
      </c>
      <c r="D58" s="261">
        <v>51304.539720000001</v>
      </c>
      <c r="E58" s="262">
        <f t="shared" si="1"/>
        <v>-2.5885119887614394</v>
      </c>
      <c r="F58" s="263">
        <f t="shared" si="0"/>
        <v>2.7891815216659243E-2</v>
      </c>
    </row>
    <row r="59" spans="1:6">
      <c r="A59" s="260" t="s">
        <v>271</v>
      </c>
      <c r="B59" s="259" t="s">
        <v>272</v>
      </c>
      <c r="C59" s="261">
        <v>213031.69944</v>
      </c>
      <c r="D59" s="261">
        <v>149680.65434000001</v>
      </c>
      <c r="E59" s="262">
        <f t="shared" si="1"/>
        <v>-29.737848999248442</v>
      </c>
      <c r="F59" s="263">
        <f t="shared" si="0"/>
        <v>8.1374185893581683E-2</v>
      </c>
    </row>
    <row r="60" spans="1:6" ht="45">
      <c r="A60" s="260" t="s">
        <v>273</v>
      </c>
      <c r="B60" s="259" t="s">
        <v>274</v>
      </c>
      <c r="C60" s="261">
        <v>1598.1</v>
      </c>
      <c r="D60" s="261">
        <v>7.5</v>
      </c>
      <c r="E60" s="262">
        <f t="shared" si="1"/>
        <v>-99.530692697578374</v>
      </c>
      <c r="F60" s="263">
        <f t="shared" si="0"/>
        <v>4.0773899398886241E-6</v>
      </c>
    </row>
    <row r="61" spans="1:6">
      <c r="A61" s="260" t="s">
        <v>275</v>
      </c>
      <c r="B61" s="259" t="s">
        <v>276</v>
      </c>
      <c r="C61" s="261">
        <v>10237878.463390002</v>
      </c>
      <c r="D61" s="261">
        <v>1379244.1638300002</v>
      </c>
      <c r="E61" s="262">
        <f t="shared" si="1"/>
        <v>-86.528027571707469</v>
      </c>
      <c r="F61" s="263">
        <f t="shared" si="0"/>
        <v>0.74982883710007198</v>
      </c>
    </row>
    <row r="62" spans="1:6">
      <c r="A62" s="260" t="s">
        <v>277</v>
      </c>
      <c r="B62" s="259" t="s">
        <v>278</v>
      </c>
      <c r="C62" s="261">
        <v>1642994.7179800002</v>
      </c>
      <c r="D62" s="261">
        <v>1424846.4445799999</v>
      </c>
      <c r="E62" s="262">
        <f t="shared" si="1"/>
        <v>-13.277478680406546</v>
      </c>
      <c r="F62" s="263">
        <f t="shared" si="0"/>
        <v>0.77462060786887543</v>
      </c>
    </row>
    <row r="63" spans="1:6">
      <c r="A63" s="260" t="s">
        <v>279</v>
      </c>
      <c r="B63" s="259" t="s">
        <v>32</v>
      </c>
      <c r="C63" s="261">
        <v>723550.85395999998</v>
      </c>
      <c r="D63" s="261">
        <v>876408.86594000005</v>
      </c>
      <c r="E63" s="262">
        <f t="shared" si="1"/>
        <v>21.126091019505665</v>
      </c>
      <c r="F63" s="263">
        <f t="shared" si="0"/>
        <v>0.47646142576172723</v>
      </c>
    </row>
    <row r="64" spans="1:6">
      <c r="A64" s="260" t="s">
        <v>280</v>
      </c>
      <c r="B64" s="259" t="s">
        <v>53</v>
      </c>
      <c r="C64" s="261">
        <v>76831.637000000002</v>
      </c>
      <c r="D64" s="261">
        <v>2570753.085</v>
      </c>
      <c r="E64" s="262">
        <f t="shared" si="1"/>
        <v>3245.9564124606636</v>
      </c>
      <c r="F64" s="263">
        <f t="shared" si="0"/>
        <v>1.3975950355622193</v>
      </c>
    </row>
    <row r="65" spans="1:6">
      <c r="A65" s="260" t="s">
        <v>281</v>
      </c>
      <c r="B65" s="259" t="s">
        <v>282</v>
      </c>
      <c r="C65" s="261">
        <v>743877.6875</v>
      </c>
      <c r="D65" s="261">
        <v>778945.0405</v>
      </c>
      <c r="E65" s="262">
        <f t="shared" si="1"/>
        <v>4.7141288936697805</v>
      </c>
      <c r="F65" s="263">
        <f t="shared" si="0"/>
        <v>0.42347502291477829</v>
      </c>
    </row>
    <row r="66" spans="1:6">
      <c r="A66" s="260" t="s">
        <v>283</v>
      </c>
      <c r="B66" s="259" t="s">
        <v>58</v>
      </c>
      <c r="C66" s="261">
        <v>24776.560000000001</v>
      </c>
      <c r="D66" s="261">
        <v>20998.880000000001</v>
      </c>
      <c r="E66" s="262">
        <f t="shared" si="1"/>
        <v>-15.246991511331672</v>
      </c>
      <c r="F66" s="263">
        <f t="shared" si="0"/>
        <v>1.1416082941457125E-2</v>
      </c>
    </row>
    <row r="67" spans="1:6" ht="30">
      <c r="A67" s="260" t="s">
        <v>284</v>
      </c>
      <c r="B67" s="259" t="s">
        <v>285</v>
      </c>
      <c r="C67" s="261">
        <v>38380.056960000002</v>
      </c>
      <c r="D67" s="261">
        <v>50054.63205</v>
      </c>
      <c r="E67" s="262">
        <f t="shared" si="1"/>
        <v>30.41833706022723</v>
      </c>
      <c r="F67" s="263">
        <f t="shared" si="0"/>
        <v>2.7212300422066227E-2</v>
      </c>
    </row>
    <row r="68" spans="1:6">
      <c r="A68" s="260" t="s">
        <v>286</v>
      </c>
      <c r="B68" s="259" t="s">
        <v>287</v>
      </c>
      <c r="C68" s="261">
        <v>51810.121800000001</v>
      </c>
      <c r="D68" s="261">
        <v>49996.52936</v>
      </c>
      <c r="E68" s="262">
        <f t="shared" si="1"/>
        <v>-3.5004597113299951</v>
      </c>
      <c r="F68" s="263">
        <f t="shared" si="0"/>
        <v>2.7180712778908031E-2</v>
      </c>
    </row>
    <row r="69" spans="1:6">
      <c r="A69" s="260" t="s">
        <v>288</v>
      </c>
      <c r="B69" s="259" t="s">
        <v>289</v>
      </c>
      <c r="C69" s="261">
        <v>131479.58504000001</v>
      </c>
      <c r="D69" s="261">
        <v>212966.91462999998</v>
      </c>
      <c r="E69" s="262">
        <f t="shared" si="1"/>
        <v>61.977172779492037</v>
      </c>
      <c r="F69" s="263">
        <f t="shared" si="0"/>
        <v>0.11577988736553085</v>
      </c>
    </row>
    <row r="70" spans="1:6" ht="60">
      <c r="A70" s="260" t="s">
        <v>290</v>
      </c>
      <c r="B70" s="259" t="s">
        <v>291</v>
      </c>
      <c r="C70" s="261">
        <v>52835.731770000006</v>
      </c>
      <c r="D70" s="261">
        <v>32682.449480000003</v>
      </c>
      <c r="E70" s="262">
        <f t="shared" si="1"/>
        <v>-38.143282235078246</v>
      </c>
      <c r="F70" s="263">
        <f t="shared" si="0"/>
        <v>1.7767878762756026E-2</v>
      </c>
    </row>
    <row r="71" spans="1:6" ht="30">
      <c r="A71" s="256" t="s">
        <v>292</v>
      </c>
      <c r="B71" s="257" t="s">
        <v>293</v>
      </c>
      <c r="C71" s="261">
        <v>0</v>
      </c>
      <c r="D71" s="261">
        <v>5151.6961600000004</v>
      </c>
      <c r="E71" s="262" t="s">
        <v>308</v>
      </c>
      <c r="F71" s="263">
        <f t="shared" ref="F71:F79" si="2">D71/D$79*100</f>
        <v>2.8007298794862478E-3</v>
      </c>
    </row>
    <row r="72" spans="1:6">
      <c r="A72" s="260" t="s">
        <v>294</v>
      </c>
      <c r="B72" s="259" t="s">
        <v>295</v>
      </c>
      <c r="C72" s="261">
        <v>173758</v>
      </c>
      <c r="D72" s="261">
        <v>9.6448</v>
      </c>
      <c r="E72" s="262">
        <f t="shared" ref="E72:E79" si="3">D72/C72*100-100</f>
        <v>-99.994449291543404</v>
      </c>
      <c r="F72" s="263">
        <f t="shared" si="2"/>
        <v>5.2434147322983734E-6</v>
      </c>
    </row>
    <row r="73" spans="1:6" ht="45">
      <c r="A73" s="260" t="s">
        <v>296</v>
      </c>
      <c r="B73" s="259" t="s">
        <v>297</v>
      </c>
      <c r="C73" s="261">
        <v>1063.8980000000001</v>
      </c>
      <c r="D73" s="261">
        <v>37603.19584</v>
      </c>
      <c r="E73" s="262">
        <f t="shared" si="3"/>
        <v>3434.4737785013222</v>
      </c>
      <c r="F73" s="263">
        <f t="shared" si="2"/>
        <v>2.0443052323423701E-2</v>
      </c>
    </row>
    <row r="74" spans="1:6">
      <c r="A74" s="260" t="s">
        <v>298</v>
      </c>
      <c r="B74" s="259" t="s">
        <v>299</v>
      </c>
      <c r="C74" s="261">
        <v>81.455340000000007</v>
      </c>
      <c r="D74" s="261">
        <v>67.91640000000001</v>
      </c>
      <c r="E74" s="262">
        <f t="shared" si="3"/>
        <v>-16.621304385937123</v>
      </c>
      <c r="F74" s="263">
        <f t="shared" si="2"/>
        <v>3.6922886148460237E-5</v>
      </c>
    </row>
    <row r="75" spans="1:6" ht="60">
      <c r="A75" s="260" t="s">
        <v>300</v>
      </c>
      <c r="B75" s="259" t="s">
        <v>301</v>
      </c>
      <c r="C75" s="261">
        <v>75322.938000000009</v>
      </c>
      <c r="D75" s="261">
        <v>47744.7356</v>
      </c>
      <c r="E75" s="262">
        <f t="shared" si="3"/>
        <v>-36.613285583735468</v>
      </c>
      <c r="F75" s="263">
        <f t="shared" si="2"/>
        <v>2.5956520615744303E-2</v>
      </c>
    </row>
    <row r="76" spans="1:6" ht="30">
      <c r="A76" s="260" t="s">
        <v>302</v>
      </c>
      <c r="B76" s="259" t="s">
        <v>303</v>
      </c>
      <c r="C76" s="261">
        <v>3242.1</v>
      </c>
      <c r="D76" s="261">
        <v>2125.0500000000002</v>
      </c>
      <c r="E76" s="262">
        <f t="shared" si="3"/>
        <v>-34.45452021837697</v>
      </c>
      <c r="F76" s="263">
        <f t="shared" si="2"/>
        <v>1.1552876655680428E-3</v>
      </c>
    </row>
    <row r="77" spans="1:6">
      <c r="A77" s="260" t="s">
        <v>304</v>
      </c>
      <c r="B77" s="259" t="s">
        <v>305</v>
      </c>
      <c r="C77" s="261">
        <v>340133.65385999996</v>
      </c>
      <c r="D77" s="261">
        <v>402128.24280000001</v>
      </c>
      <c r="E77" s="262">
        <f t="shared" si="3"/>
        <v>18.22653778491356</v>
      </c>
      <c r="F77" s="263">
        <f t="shared" si="2"/>
        <v>0.218617820231708</v>
      </c>
    </row>
    <row r="78" spans="1:6">
      <c r="A78" s="260" t="s">
        <v>306</v>
      </c>
      <c r="B78" s="259" t="s">
        <v>307</v>
      </c>
      <c r="C78" s="261">
        <v>11066</v>
      </c>
      <c r="D78" s="261">
        <v>13066.123000000001</v>
      </c>
      <c r="E78" s="262">
        <f t="shared" si="3"/>
        <v>18.074489427073928</v>
      </c>
      <c r="F78" s="263">
        <f t="shared" si="2"/>
        <v>7.1034237964729824E-3</v>
      </c>
    </row>
    <row r="79" spans="1:6">
      <c r="A79" s="260"/>
      <c r="B79" s="259" t="s">
        <v>35</v>
      </c>
      <c r="C79" s="261">
        <f>SUM(C6:C78)</f>
        <v>149981236.64621994</v>
      </c>
      <c r="D79" s="261">
        <f>SUM(D6:D78)</f>
        <v>183941200.38969994</v>
      </c>
      <c r="E79" s="264">
        <f t="shared" si="3"/>
        <v>22.642808195791673</v>
      </c>
      <c r="F79" s="265">
        <f t="shared" si="2"/>
        <v>100</v>
      </c>
    </row>
  </sheetData>
  <mergeCells count="6">
    <mergeCell ref="A1:F1"/>
    <mergeCell ref="C4:D4"/>
    <mergeCell ref="E4:E5"/>
    <mergeCell ref="F4:F5"/>
    <mergeCell ref="A2:F2"/>
    <mergeCell ref="A3:F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72"/>
  <sheetViews>
    <sheetView workbookViewId="0">
      <selection activeCell="G1" sqref="G1:H1048576"/>
    </sheetView>
  </sheetViews>
  <sheetFormatPr defaultRowHeight="15"/>
  <cols>
    <col min="1" max="1" width="9.140625" style="268"/>
    <col min="2" max="2" width="63.5703125" style="147" customWidth="1"/>
    <col min="3" max="3" width="10.85546875" style="172" customWidth="1"/>
    <col min="4" max="4" width="11.140625" style="172" customWidth="1"/>
    <col min="5" max="5" width="15" style="151" customWidth="1"/>
    <col min="6" max="6" width="12.5703125" customWidth="1"/>
  </cols>
  <sheetData>
    <row r="1" spans="1:8" s="147" customFormat="1">
      <c r="A1" s="330" t="s">
        <v>103</v>
      </c>
      <c r="B1" s="330"/>
      <c r="C1" s="330"/>
      <c r="D1" s="330"/>
      <c r="E1" s="330"/>
      <c r="F1" s="330"/>
    </row>
    <row r="2" spans="1:8" s="147" customFormat="1">
      <c r="A2" s="330" t="s">
        <v>158</v>
      </c>
      <c r="B2" s="330"/>
      <c r="C2" s="330"/>
      <c r="D2" s="330"/>
      <c r="E2" s="330"/>
      <c r="F2" s="330"/>
    </row>
    <row r="3" spans="1:8" s="147" customFormat="1">
      <c r="A3" s="331" t="s">
        <v>120</v>
      </c>
      <c r="B3" s="331"/>
      <c r="C3" s="331"/>
      <c r="D3" s="331"/>
      <c r="E3" s="331"/>
      <c r="F3" s="331"/>
    </row>
    <row r="4" spans="1:8" s="147" customFormat="1" ht="21" customHeight="1">
      <c r="A4" s="266"/>
      <c r="B4" s="257"/>
      <c r="C4" s="331" t="s">
        <v>92</v>
      </c>
      <c r="D4" s="331"/>
      <c r="E4" s="332" t="s">
        <v>145</v>
      </c>
      <c r="F4" s="330" t="s">
        <v>151</v>
      </c>
    </row>
    <row r="5" spans="1:8" s="147" customFormat="1" ht="117" customHeight="1">
      <c r="A5" s="266" t="s">
        <v>100</v>
      </c>
      <c r="B5" s="257" t="s">
        <v>101</v>
      </c>
      <c r="C5" s="259" t="s">
        <v>152</v>
      </c>
      <c r="D5" s="259" t="s">
        <v>137</v>
      </c>
      <c r="E5" s="332"/>
      <c r="F5" s="330"/>
    </row>
    <row r="6" spans="1:8">
      <c r="A6" s="267" t="s">
        <v>172</v>
      </c>
      <c r="B6" s="259" t="s">
        <v>173</v>
      </c>
      <c r="C6" s="261">
        <v>16.2</v>
      </c>
      <c r="D6" s="261">
        <v>0</v>
      </c>
      <c r="E6" s="264">
        <f>D6/C6*100-100</f>
        <v>-100</v>
      </c>
      <c r="F6" s="265">
        <f>D6/D$72*100</f>
        <v>0</v>
      </c>
      <c r="H6" s="182"/>
    </row>
    <row r="7" spans="1:8">
      <c r="A7" s="267" t="s">
        <v>174</v>
      </c>
      <c r="B7" s="259" t="s">
        <v>175</v>
      </c>
      <c r="C7" s="261">
        <v>912.58976000000007</v>
      </c>
      <c r="D7" s="261">
        <v>1088.32924</v>
      </c>
      <c r="E7" s="264">
        <f t="shared" ref="E7:E70" si="0">D7/C7*100-100</f>
        <v>19.257226817885837</v>
      </c>
      <c r="F7" s="265">
        <f t="shared" ref="F7:F70" si="1">D7/D$72*100</f>
        <v>9.0776623046373503E-2</v>
      </c>
      <c r="H7" s="182"/>
    </row>
    <row r="8" spans="1:8">
      <c r="A8" s="267" t="s">
        <v>178</v>
      </c>
      <c r="B8" s="259" t="s">
        <v>179</v>
      </c>
      <c r="C8" s="261">
        <v>19048.057820000002</v>
      </c>
      <c r="D8" s="261">
        <v>29799.201400000005</v>
      </c>
      <c r="E8" s="264">
        <f t="shared" si="0"/>
        <v>56.442203617796451</v>
      </c>
      <c r="F8" s="265">
        <f t="shared" si="1"/>
        <v>2.4855262297011942</v>
      </c>
      <c r="H8" s="182"/>
    </row>
    <row r="9" spans="1:8">
      <c r="A9" s="218" t="s">
        <v>180</v>
      </c>
      <c r="B9" s="257" t="s">
        <v>41</v>
      </c>
      <c r="C9" s="261">
        <v>0</v>
      </c>
      <c r="D9" s="261">
        <v>0.2</v>
      </c>
      <c r="E9" s="264" t="s">
        <v>308</v>
      </c>
      <c r="F9" s="265">
        <f t="shared" si="1"/>
        <v>1.6681831142637223E-5</v>
      </c>
      <c r="H9" s="182"/>
    </row>
    <row r="10" spans="1:8" ht="30">
      <c r="A10" s="267" t="s">
        <v>183</v>
      </c>
      <c r="B10" s="259" t="s">
        <v>184</v>
      </c>
      <c r="C10" s="261">
        <v>89245.775209999993</v>
      </c>
      <c r="D10" s="261">
        <v>56904.794999999998</v>
      </c>
      <c r="E10" s="264">
        <f t="shared" si="0"/>
        <v>-36.238107780340265</v>
      </c>
      <c r="F10" s="265">
        <f t="shared" si="1"/>
        <v>4.7463809069819352</v>
      </c>
      <c r="H10" s="182"/>
    </row>
    <row r="11" spans="1:8">
      <c r="A11" s="218" t="s">
        <v>185</v>
      </c>
      <c r="B11" s="257" t="s">
        <v>186</v>
      </c>
      <c r="C11" s="261">
        <v>0</v>
      </c>
      <c r="D11" s="261">
        <v>12326.4</v>
      </c>
      <c r="E11" s="264" t="s">
        <v>308</v>
      </c>
      <c r="F11" s="265">
        <f t="shared" si="1"/>
        <v>1.0281346169830174</v>
      </c>
      <c r="H11" s="182"/>
    </row>
    <row r="12" spans="1:8" ht="30">
      <c r="A12" s="267" t="s">
        <v>187</v>
      </c>
      <c r="B12" s="259" t="s">
        <v>188</v>
      </c>
      <c r="C12" s="261">
        <v>17082.52233</v>
      </c>
      <c r="D12" s="261">
        <v>11914.186760000001</v>
      </c>
      <c r="E12" s="264">
        <f t="shared" si="0"/>
        <v>-30.255107941076517</v>
      </c>
      <c r="F12" s="265">
        <f t="shared" si="1"/>
        <v>0.99375225866082051</v>
      </c>
      <c r="H12" s="182"/>
    </row>
    <row r="13" spans="1:8">
      <c r="A13" s="267" t="s">
        <v>309</v>
      </c>
      <c r="B13" s="259" t="s">
        <v>310</v>
      </c>
      <c r="C13" s="261">
        <v>44.543999999999997</v>
      </c>
      <c r="D13" s="261">
        <v>0</v>
      </c>
      <c r="E13" s="264">
        <f t="shared" si="0"/>
        <v>-100</v>
      </c>
      <c r="F13" s="265">
        <f t="shared" si="1"/>
        <v>0</v>
      </c>
      <c r="H13" s="182"/>
    </row>
    <row r="14" spans="1:8">
      <c r="A14" s="267" t="s">
        <v>193</v>
      </c>
      <c r="B14" s="259" t="s">
        <v>194</v>
      </c>
      <c r="C14" s="261">
        <v>16234.398999999999</v>
      </c>
      <c r="D14" s="261">
        <v>38428.766279999996</v>
      </c>
      <c r="E14" s="264">
        <f t="shared" si="0"/>
        <v>136.71197363080702</v>
      </c>
      <c r="F14" s="265">
        <f t="shared" si="1"/>
        <v>3.2053109505141557</v>
      </c>
      <c r="H14" s="182"/>
    </row>
    <row r="15" spans="1:8">
      <c r="A15" s="267" t="s">
        <v>195</v>
      </c>
      <c r="B15" s="259" t="s">
        <v>196</v>
      </c>
      <c r="C15" s="261">
        <v>5473.2105300000003</v>
      </c>
      <c r="D15" s="261">
        <v>1450.61</v>
      </c>
      <c r="E15" s="264">
        <f t="shared" si="0"/>
        <v>-73.496177571667431</v>
      </c>
      <c r="F15" s="265">
        <f t="shared" si="1"/>
        <v>0.12099415536910492</v>
      </c>
      <c r="H15" s="182"/>
    </row>
    <row r="16" spans="1:8">
      <c r="A16" s="267" t="s">
        <v>197</v>
      </c>
      <c r="B16" s="259" t="s">
        <v>198</v>
      </c>
      <c r="C16" s="261">
        <v>148.88573</v>
      </c>
      <c r="D16" s="261">
        <v>198.27876000000001</v>
      </c>
      <c r="E16" s="264">
        <f t="shared" si="0"/>
        <v>33.175126991686852</v>
      </c>
      <c r="F16" s="265">
        <f t="shared" si="1"/>
        <v>1.6538263967457459E-2</v>
      </c>
      <c r="H16" s="182"/>
    </row>
    <row r="17" spans="1:8">
      <c r="A17" s="267" t="s">
        <v>199</v>
      </c>
      <c r="B17" s="259" t="s">
        <v>200</v>
      </c>
      <c r="C17" s="261">
        <v>2717.0588900000002</v>
      </c>
      <c r="D17" s="261">
        <v>8826.8794899999994</v>
      </c>
      <c r="E17" s="264">
        <f t="shared" si="0"/>
        <v>224.86890595146428</v>
      </c>
      <c r="F17" s="265">
        <f t="shared" si="1"/>
        <v>0.7362425658429389</v>
      </c>
      <c r="H17" s="182"/>
    </row>
    <row r="18" spans="1:8" ht="30">
      <c r="A18" s="267" t="s">
        <v>201</v>
      </c>
      <c r="B18" s="259" t="s">
        <v>202</v>
      </c>
      <c r="C18" s="261">
        <v>2938.7416900000003</v>
      </c>
      <c r="D18" s="261">
        <v>1933.1310900000001</v>
      </c>
      <c r="E18" s="264">
        <f t="shared" si="0"/>
        <v>-34.219087830070578</v>
      </c>
      <c r="F18" s="265">
        <f t="shared" si="1"/>
        <v>0.16124083209981122</v>
      </c>
      <c r="H18" s="182"/>
    </row>
    <row r="19" spans="1:8">
      <c r="A19" s="267" t="s">
        <v>203</v>
      </c>
      <c r="B19" s="259" t="s">
        <v>204</v>
      </c>
      <c r="C19" s="261">
        <v>171.9486</v>
      </c>
      <c r="D19" s="261">
        <v>0</v>
      </c>
      <c r="E19" s="264">
        <f t="shared" si="0"/>
        <v>-100</v>
      </c>
      <c r="F19" s="265">
        <f t="shared" si="1"/>
        <v>0</v>
      </c>
      <c r="H19" s="182"/>
    </row>
    <row r="20" spans="1:8">
      <c r="A20" s="218" t="s">
        <v>205</v>
      </c>
      <c r="B20" s="257" t="s">
        <v>206</v>
      </c>
      <c r="C20" s="261">
        <v>0</v>
      </c>
      <c r="D20" s="261">
        <v>14.680999999999999</v>
      </c>
      <c r="E20" s="264" t="s">
        <v>308</v>
      </c>
      <c r="F20" s="265">
        <f t="shared" si="1"/>
        <v>1.2245298150252854E-3</v>
      </c>
      <c r="H20" s="182"/>
    </row>
    <row r="21" spans="1:8" ht="45">
      <c r="A21" s="267" t="s">
        <v>209</v>
      </c>
      <c r="B21" s="259" t="s">
        <v>210</v>
      </c>
      <c r="C21" s="261">
        <v>0.2</v>
      </c>
      <c r="D21" s="261">
        <v>0</v>
      </c>
      <c r="E21" s="264">
        <f t="shared" si="0"/>
        <v>-100</v>
      </c>
      <c r="F21" s="265">
        <f t="shared" si="1"/>
        <v>0</v>
      </c>
      <c r="H21" s="182"/>
    </row>
    <row r="22" spans="1:8">
      <c r="A22" s="267" t="s">
        <v>211</v>
      </c>
      <c r="B22" s="259" t="s">
        <v>212</v>
      </c>
      <c r="C22" s="261">
        <v>500.61955999999998</v>
      </c>
      <c r="D22" s="261">
        <v>0</v>
      </c>
      <c r="E22" s="264">
        <f t="shared" si="0"/>
        <v>-100</v>
      </c>
      <c r="F22" s="265">
        <f t="shared" si="1"/>
        <v>0</v>
      </c>
      <c r="H22" s="182"/>
    </row>
    <row r="23" spans="1:8">
      <c r="A23" s="267" t="s">
        <v>213</v>
      </c>
      <c r="B23" s="259" t="s">
        <v>43</v>
      </c>
      <c r="C23" s="261">
        <v>7484.06</v>
      </c>
      <c r="D23" s="261">
        <v>6606.1839500000006</v>
      </c>
      <c r="E23" s="264">
        <f t="shared" si="0"/>
        <v>-11.72994404106862</v>
      </c>
      <c r="F23" s="265">
        <f t="shared" si="1"/>
        <v>0.55101622575550102</v>
      </c>
      <c r="H23" s="182"/>
    </row>
    <row r="24" spans="1:8" ht="45">
      <c r="A24" s="267" t="s">
        <v>214</v>
      </c>
      <c r="B24" s="259" t="s">
        <v>215</v>
      </c>
      <c r="C24" s="261">
        <v>1737.7902999999999</v>
      </c>
      <c r="D24" s="261">
        <v>676.63</v>
      </c>
      <c r="E24" s="264">
        <f t="shared" si="0"/>
        <v>-61.063771618474334</v>
      </c>
      <c r="F24" s="265">
        <f t="shared" si="1"/>
        <v>5.6437137030213122E-2</v>
      </c>
      <c r="H24" s="182"/>
    </row>
    <row r="25" spans="1:8" ht="30">
      <c r="A25" s="267" t="s">
        <v>216</v>
      </c>
      <c r="B25" s="259" t="s">
        <v>217</v>
      </c>
      <c r="C25" s="261">
        <v>30977.021769999999</v>
      </c>
      <c r="D25" s="261">
        <v>26419.259189999997</v>
      </c>
      <c r="E25" s="264">
        <f t="shared" si="0"/>
        <v>-14.713365971205178</v>
      </c>
      <c r="F25" s="265">
        <f t="shared" si="1"/>
        <v>2.2036081036057333</v>
      </c>
      <c r="H25" s="182"/>
    </row>
    <row r="26" spans="1:8" ht="60">
      <c r="A26" s="267" t="s">
        <v>218</v>
      </c>
      <c r="B26" s="259" t="s">
        <v>219</v>
      </c>
      <c r="C26" s="261">
        <v>86.995940000000004</v>
      </c>
      <c r="D26" s="261">
        <v>0.6</v>
      </c>
      <c r="E26" s="264">
        <f t="shared" si="0"/>
        <v>-99.310312642176171</v>
      </c>
      <c r="F26" s="265">
        <f t="shared" si="1"/>
        <v>5.0045493427911675E-5</v>
      </c>
      <c r="H26" s="182"/>
    </row>
    <row r="27" spans="1:8">
      <c r="A27" s="267" t="s">
        <v>226</v>
      </c>
      <c r="B27" s="259" t="s">
        <v>227</v>
      </c>
      <c r="C27" s="261">
        <v>795.49735999999996</v>
      </c>
      <c r="D27" s="261">
        <v>255.80305000000004</v>
      </c>
      <c r="E27" s="264">
        <f t="shared" si="0"/>
        <v>-67.843633070007911</v>
      </c>
      <c r="F27" s="265">
        <f t="shared" si="1"/>
        <v>2.1336316429357939E-2</v>
      </c>
      <c r="H27" s="182"/>
    </row>
    <row r="28" spans="1:8">
      <c r="A28" s="267" t="s">
        <v>228</v>
      </c>
      <c r="B28" s="259" t="s">
        <v>54</v>
      </c>
      <c r="C28" s="261">
        <v>420.17894000000001</v>
      </c>
      <c r="D28" s="261">
        <v>100</v>
      </c>
      <c r="E28" s="264">
        <f t="shared" si="0"/>
        <v>-76.200615861423231</v>
      </c>
      <c r="F28" s="265">
        <f t="shared" si="1"/>
        <v>8.3409155713186113E-3</v>
      </c>
      <c r="H28" s="182"/>
    </row>
    <row r="29" spans="1:8">
      <c r="A29" s="267" t="s">
        <v>229</v>
      </c>
      <c r="B29" s="259" t="s">
        <v>230</v>
      </c>
      <c r="C29" s="261">
        <v>27174.763480000001</v>
      </c>
      <c r="D29" s="261">
        <v>46016.301870000003</v>
      </c>
      <c r="E29" s="264">
        <f t="shared" si="0"/>
        <v>69.334691372261403</v>
      </c>
      <c r="F29" s="265">
        <f t="shared" si="1"/>
        <v>3.8381808880198078</v>
      </c>
      <c r="H29" s="182"/>
    </row>
    <row r="30" spans="1:8" ht="45">
      <c r="A30" s="267" t="s">
        <v>231</v>
      </c>
      <c r="B30" s="259" t="s">
        <v>232</v>
      </c>
      <c r="C30" s="261">
        <v>14801.713009999999</v>
      </c>
      <c r="D30" s="261">
        <v>1228.44074</v>
      </c>
      <c r="E30" s="264">
        <f t="shared" si="0"/>
        <v>-91.700685324934568</v>
      </c>
      <c r="F30" s="265">
        <f t="shared" si="1"/>
        <v>0.10246320496708158</v>
      </c>
      <c r="H30" s="182"/>
    </row>
    <row r="31" spans="1:8">
      <c r="A31" s="267" t="s">
        <v>233</v>
      </c>
      <c r="B31" s="259" t="s">
        <v>234</v>
      </c>
      <c r="C31" s="261">
        <v>54862.926870000003</v>
      </c>
      <c r="D31" s="261">
        <v>12266.263740000002</v>
      </c>
      <c r="E31" s="264">
        <f t="shared" si="0"/>
        <v>-77.641980769517772</v>
      </c>
      <c r="F31" s="265">
        <f t="shared" si="1"/>
        <v>1.023118702308669</v>
      </c>
      <c r="H31" s="182"/>
    </row>
    <row r="32" spans="1:8" ht="30">
      <c r="A32" s="267" t="s">
        <v>235</v>
      </c>
      <c r="B32" s="259" t="s">
        <v>236</v>
      </c>
      <c r="C32" s="261">
        <v>151</v>
      </c>
      <c r="D32" s="261">
        <v>155</v>
      </c>
      <c r="E32" s="264">
        <f t="shared" si="0"/>
        <v>2.6490066225165521</v>
      </c>
      <c r="F32" s="265">
        <f t="shared" si="1"/>
        <v>1.2928419135543849E-2</v>
      </c>
      <c r="H32" s="182"/>
    </row>
    <row r="33" spans="1:8" ht="30">
      <c r="A33" s="267" t="s">
        <v>237</v>
      </c>
      <c r="B33" s="259" t="s">
        <v>238</v>
      </c>
      <c r="C33" s="261">
        <v>15057.415649999999</v>
      </c>
      <c r="D33" s="261">
        <v>11861.522959999998</v>
      </c>
      <c r="E33" s="264">
        <f t="shared" si="0"/>
        <v>-21.224709234881217</v>
      </c>
      <c r="F33" s="265">
        <f t="shared" si="1"/>
        <v>0.98935961556617225</v>
      </c>
      <c r="H33" s="182"/>
    </row>
    <row r="34" spans="1:8" ht="30">
      <c r="A34" s="267" t="s">
        <v>239</v>
      </c>
      <c r="B34" s="259" t="s">
        <v>240</v>
      </c>
      <c r="C34" s="261">
        <v>319.74279999999993</v>
      </c>
      <c r="D34" s="261">
        <v>37.927</v>
      </c>
      <c r="E34" s="264">
        <f t="shared" si="0"/>
        <v>-88.138278641458072</v>
      </c>
      <c r="F34" s="265">
        <f t="shared" si="1"/>
        <v>3.1634590487340099E-3</v>
      </c>
      <c r="H34" s="182"/>
    </row>
    <row r="35" spans="1:8">
      <c r="A35" s="218" t="s">
        <v>241</v>
      </c>
      <c r="B35" s="257" t="s">
        <v>242</v>
      </c>
      <c r="C35" s="261">
        <v>0</v>
      </c>
      <c r="D35" s="261">
        <v>8.8000000000000007</v>
      </c>
      <c r="E35" s="264" t="s">
        <v>308</v>
      </c>
      <c r="F35" s="265">
        <f t="shared" si="1"/>
        <v>7.3400057027603793E-4</v>
      </c>
      <c r="H35" s="182"/>
    </row>
    <row r="36" spans="1:8">
      <c r="A36" s="267" t="s">
        <v>243</v>
      </c>
      <c r="B36" s="259" t="s">
        <v>244</v>
      </c>
      <c r="C36" s="261">
        <v>3060.63</v>
      </c>
      <c r="D36" s="261">
        <v>7.25</v>
      </c>
      <c r="E36" s="264">
        <f t="shared" si="0"/>
        <v>-99.763120664699755</v>
      </c>
      <c r="F36" s="265">
        <f t="shared" si="1"/>
        <v>6.0471637892059937E-4</v>
      </c>
      <c r="H36" s="182"/>
    </row>
    <row r="37" spans="1:8">
      <c r="A37" s="267" t="s">
        <v>245</v>
      </c>
      <c r="B37" s="259" t="s">
        <v>246</v>
      </c>
      <c r="C37" s="261">
        <v>141.12</v>
      </c>
      <c r="D37" s="261">
        <v>80.206289999999996</v>
      </c>
      <c r="E37" s="264">
        <f t="shared" si="0"/>
        <v>-43.16447704081633</v>
      </c>
      <c r="F37" s="265">
        <f t="shared" si="1"/>
        <v>6.6899389317869621E-3</v>
      </c>
      <c r="H37" s="182"/>
    </row>
    <row r="38" spans="1:8" ht="30">
      <c r="A38" s="267" t="s">
        <v>247</v>
      </c>
      <c r="B38" s="259" t="s">
        <v>248</v>
      </c>
      <c r="C38" s="261">
        <v>492.21800000000002</v>
      </c>
      <c r="D38" s="261">
        <v>0</v>
      </c>
      <c r="E38" s="264">
        <f t="shared" si="0"/>
        <v>-100</v>
      </c>
      <c r="F38" s="265">
        <f t="shared" si="1"/>
        <v>0</v>
      </c>
      <c r="H38" s="182"/>
    </row>
    <row r="39" spans="1:8" ht="30">
      <c r="A39" s="267" t="s">
        <v>251</v>
      </c>
      <c r="B39" s="259" t="s">
        <v>252</v>
      </c>
      <c r="C39" s="261">
        <v>126772.52008999998</v>
      </c>
      <c r="D39" s="261">
        <v>112067.78177</v>
      </c>
      <c r="E39" s="264">
        <f t="shared" si="0"/>
        <v>-11.599310567905889</v>
      </c>
      <c r="F39" s="265">
        <f t="shared" si="1"/>
        <v>9.3474790600852913</v>
      </c>
      <c r="H39" s="182"/>
    </row>
    <row r="40" spans="1:8">
      <c r="A40" s="267" t="s">
        <v>253</v>
      </c>
      <c r="B40" s="259" t="s">
        <v>254</v>
      </c>
      <c r="C40" s="261">
        <v>854510.60600999999</v>
      </c>
      <c r="D40" s="261">
        <v>189031.30841</v>
      </c>
      <c r="E40" s="264">
        <f t="shared" si="0"/>
        <v>-77.878412850526061</v>
      </c>
      <c r="F40" s="265">
        <f t="shared" si="1"/>
        <v>15.766941837836997</v>
      </c>
      <c r="H40" s="182"/>
    </row>
    <row r="41" spans="1:8" ht="30">
      <c r="A41" s="267" t="s">
        <v>311</v>
      </c>
      <c r="B41" s="259" t="s">
        <v>312</v>
      </c>
      <c r="C41" s="261">
        <v>6214.2153100000005</v>
      </c>
      <c r="D41" s="261">
        <v>405</v>
      </c>
      <c r="E41" s="264">
        <f t="shared" si="0"/>
        <v>-93.482684783253831</v>
      </c>
      <c r="F41" s="265">
        <f t="shared" si="1"/>
        <v>3.3780708063840384E-2</v>
      </c>
      <c r="H41" s="182"/>
    </row>
    <row r="42" spans="1:8" ht="30">
      <c r="A42" s="267" t="s">
        <v>313</v>
      </c>
      <c r="B42" s="259" t="s">
        <v>314</v>
      </c>
      <c r="C42" s="261">
        <v>117705.50443999999</v>
      </c>
      <c r="D42" s="261">
        <v>56908.32935</v>
      </c>
      <c r="E42" s="264">
        <f t="shared" si="0"/>
        <v>-51.651938776568571</v>
      </c>
      <c r="F42" s="265">
        <f t="shared" si="1"/>
        <v>4.7466757041314294</v>
      </c>
      <c r="H42" s="182"/>
    </row>
    <row r="43" spans="1:8">
      <c r="A43" s="267" t="s">
        <v>315</v>
      </c>
      <c r="B43" s="259" t="s">
        <v>316</v>
      </c>
      <c r="C43" s="261">
        <v>332.75</v>
      </c>
      <c r="D43" s="261">
        <v>585.25</v>
      </c>
      <c r="E43" s="264">
        <f t="shared" si="0"/>
        <v>75.882794891059348</v>
      </c>
      <c r="F43" s="265">
        <f t="shared" si="1"/>
        <v>4.8815208381142179E-2</v>
      </c>
      <c r="H43" s="182"/>
    </row>
    <row r="44" spans="1:8">
      <c r="A44" s="267" t="s">
        <v>255</v>
      </c>
      <c r="B44" s="259" t="s">
        <v>256</v>
      </c>
      <c r="C44" s="261">
        <v>15160.000680000001</v>
      </c>
      <c r="D44" s="261">
        <v>10073.750320000001</v>
      </c>
      <c r="E44" s="264">
        <f t="shared" si="0"/>
        <v>-33.55046261119297</v>
      </c>
      <c r="F44" s="265">
        <f t="shared" si="1"/>
        <v>0.84024300905663862</v>
      </c>
      <c r="H44" s="182"/>
    </row>
    <row r="45" spans="1:8">
      <c r="A45" s="267" t="s">
        <v>257</v>
      </c>
      <c r="B45" s="259" t="s">
        <v>258</v>
      </c>
      <c r="C45" s="261">
        <v>155823.99101999999</v>
      </c>
      <c r="D45" s="261">
        <v>132395.3412</v>
      </c>
      <c r="E45" s="264">
        <f t="shared" si="0"/>
        <v>-15.035329070087116</v>
      </c>
      <c r="F45" s="265">
        <f t="shared" si="1"/>
        <v>11.042983629851205</v>
      </c>
      <c r="H45" s="182"/>
    </row>
    <row r="46" spans="1:8" ht="30">
      <c r="A46" s="267" t="s">
        <v>259</v>
      </c>
      <c r="B46" s="259" t="s">
        <v>260</v>
      </c>
      <c r="C46" s="261">
        <v>5943.8849399999999</v>
      </c>
      <c r="D46" s="261">
        <v>12356.348240000001</v>
      </c>
      <c r="E46" s="264">
        <f t="shared" si="0"/>
        <v>107.88336861715902</v>
      </c>
      <c r="F46" s="265">
        <f t="shared" si="1"/>
        <v>1.0306325743965135</v>
      </c>
      <c r="H46" s="182"/>
    </row>
    <row r="47" spans="1:8">
      <c r="A47" s="267" t="s">
        <v>261</v>
      </c>
      <c r="B47" s="259" t="s">
        <v>262</v>
      </c>
      <c r="C47" s="261">
        <v>242.1</v>
      </c>
      <c r="D47" s="261">
        <v>1335.3340900000001</v>
      </c>
      <c r="E47" s="264">
        <f t="shared" si="0"/>
        <v>451.56302767451461</v>
      </c>
      <c r="F47" s="265">
        <f t="shared" si="1"/>
        <v>0.11137908904193569</v>
      </c>
      <c r="H47" s="182"/>
    </row>
    <row r="48" spans="1:8">
      <c r="A48" s="267" t="s">
        <v>263</v>
      </c>
      <c r="B48" s="259" t="s">
        <v>264</v>
      </c>
      <c r="C48" s="261">
        <v>993.81716000000006</v>
      </c>
      <c r="D48" s="261">
        <v>569.58876999999995</v>
      </c>
      <c r="E48" s="264">
        <f t="shared" si="0"/>
        <v>-42.686764434616933</v>
      </c>
      <c r="F48" s="265">
        <f t="shared" si="1"/>
        <v>4.7508918409412147E-2</v>
      </c>
      <c r="H48" s="182"/>
    </row>
    <row r="49" spans="1:8" ht="30">
      <c r="A49" s="218" t="s">
        <v>317</v>
      </c>
      <c r="B49" s="257" t="s">
        <v>318</v>
      </c>
      <c r="C49" s="261">
        <v>0</v>
      </c>
      <c r="D49" s="261">
        <v>24</v>
      </c>
      <c r="E49" s="264" t="s">
        <v>308</v>
      </c>
      <c r="F49" s="265">
        <f t="shared" si="1"/>
        <v>2.001819737116467E-3</v>
      </c>
      <c r="H49" s="182"/>
    </row>
    <row r="50" spans="1:8" ht="30">
      <c r="A50" s="267" t="s">
        <v>265</v>
      </c>
      <c r="B50" s="259" t="s">
        <v>266</v>
      </c>
      <c r="C50" s="261">
        <v>2673.6532699999998</v>
      </c>
      <c r="D50" s="261">
        <v>3273.8090999999999</v>
      </c>
      <c r="E50" s="264">
        <f t="shared" si="0"/>
        <v>22.447032931835636</v>
      </c>
      <c r="F50" s="265">
        <f t="shared" si="1"/>
        <v>0.27306565299714569</v>
      </c>
      <c r="H50" s="182"/>
    </row>
    <row r="51" spans="1:8" ht="30">
      <c r="A51" s="218" t="s">
        <v>267</v>
      </c>
      <c r="B51" s="257" t="s">
        <v>268</v>
      </c>
      <c r="C51" s="261">
        <v>0</v>
      </c>
      <c r="D51" s="261">
        <v>43.64</v>
      </c>
      <c r="E51" s="264" t="s">
        <v>308</v>
      </c>
      <c r="F51" s="265">
        <f t="shared" si="1"/>
        <v>3.6399755553234428E-3</v>
      </c>
      <c r="H51" s="182"/>
    </row>
    <row r="52" spans="1:8">
      <c r="A52" s="267" t="s">
        <v>269</v>
      </c>
      <c r="B52" s="259" t="s">
        <v>270</v>
      </c>
      <c r="C52" s="261">
        <v>222.92</v>
      </c>
      <c r="D52" s="261">
        <v>0</v>
      </c>
      <c r="E52" s="264">
        <f t="shared" si="0"/>
        <v>-100</v>
      </c>
      <c r="F52" s="265">
        <f t="shared" si="1"/>
        <v>0</v>
      </c>
      <c r="H52" s="182"/>
    </row>
    <row r="53" spans="1:8">
      <c r="A53" s="267" t="s">
        <v>271</v>
      </c>
      <c r="B53" s="259" t="s">
        <v>272</v>
      </c>
      <c r="C53" s="261">
        <v>656.90896000000009</v>
      </c>
      <c r="D53" s="261">
        <v>5578.5378799999999</v>
      </c>
      <c r="E53" s="264">
        <f t="shared" si="0"/>
        <v>749.21019801587101</v>
      </c>
      <c r="F53" s="265">
        <f t="shared" si="1"/>
        <v>0.4653011346848272</v>
      </c>
      <c r="H53" s="182"/>
    </row>
    <row r="54" spans="1:8" ht="45">
      <c r="A54" s="267" t="s">
        <v>273</v>
      </c>
      <c r="B54" s="259" t="s">
        <v>274</v>
      </c>
      <c r="C54" s="261">
        <v>5160.3034200000002</v>
      </c>
      <c r="D54" s="261">
        <v>923.12813000000006</v>
      </c>
      <c r="E54" s="264">
        <f t="shared" si="0"/>
        <v>-82.110971877696301</v>
      </c>
      <c r="F54" s="265">
        <f t="shared" si="1"/>
        <v>7.6997337938392321E-2</v>
      </c>
      <c r="H54" s="182"/>
    </row>
    <row r="55" spans="1:8">
      <c r="A55" s="267" t="s">
        <v>277</v>
      </c>
      <c r="B55" s="259" t="s">
        <v>278</v>
      </c>
      <c r="C55" s="261">
        <v>44234.036</v>
      </c>
      <c r="D55" s="261">
        <v>13362.34136</v>
      </c>
      <c r="E55" s="264">
        <f t="shared" si="0"/>
        <v>-69.791720203871961</v>
      </c>
      <c r="F55" s="265">
        <f t="shared" si="1"/>
        <v>1.1145416111889872</v>
      </c>
      <c r="H55" s="182"/>
    </row>
    <row r="56" spans="1:8">
      <c r="A56" s="267" t="s">
        <v>279</v>
      </c>
      <c r="B56" s="259" t="s">
        <v>32</v>
      </c>
      <c r="C56" s="261">
        <v>360149.98829999997</v>
      </c>
      <c r="D56" s="261">
        <v>172513.82798</v>
      </c>
      <c r="E56" s="264">
        <f t="shared" si="0"/>
        <v>-52.099449233829112</v>
      </c>
      <c r="F56" s="265">
        <f t="shared" si="1"/>
        <v>14.389232740661626</v>
      </c>
      <c r="H56" s="182"/>
    </row>
    <row r="57" spans="1:8">
      <c r="A57" s="267" t="s">
        <v>319</v>
      </c>
      <c r="B57" s="259" t="s">
        <v>320</v>
      </c>
      <c r="C57" s="261">
        <v>21.8</v>
      </c>
      <c r="D57" s="261">
        <v>0</v>
      </c>
      <c r="E57" s="264">
        <f t="shared" si="0"/>
        <v>-100</v>
      </c>
      <c r="F57" s="265">
        <f t="shared" si="1"/>
        <v>0</v>
      </c>
      <c r="H57" s="182"/>
    </row>
    <row r="58" spans="1:8">
      <c r="A58" s="267" t="s">
        <v>280</v>
      </c>
      <c r="B58" s="259" t="s">
        <v>53</v>
      </c>
      <c r="C58" s="261">
        <v>24601.98071</v>
      </c>
      <c r="D58" s="261">
        <v>3449.07</v>
      </c>
      <c r="E58" s="264">
        <f t="shared" si="0"/>
        <v>-85.980519045777271</v>
      </c>
      <c r="F58" s="265">
        <f t="shared" si="1"/>
        <v>0.28768401669567883</v>
      </c>
      <c r="H58" s="182"/>
    </row>
    <row r="59" spans="1:8" ht="30">
      <c r="A59" s="267" t="s">
        <v>284</v>
      </c>
      <c r="B59" s="259" t="s">
        <v>285</v>
      </c>
      <c r="C59" s="261">
        <v>6.6</v>
      </c>
      <c r="D59" s="261">
        <v>34.426279999999998</v>
      </c>
      <c r="E59" s="264">
        <f t="shared" si="0"/>
        <v>421.61030303030304</v>
      </c>
      <c r="F59" s="265">
        <f t="shared" si="1"/>
        <v>2.8714669491457451E-3</v>
      </c>
      <c r="H59" s="182"/>
    </row>
    <row r="60" spans="1:8" s="153" customFormat="1">
      <c r="A60" s="267" t="s">
        <v>286</v>
      </c>
      <c r="B60" s="259" t="s">
        <v>287</v>
      </c>
      <c r="C60" s="261">
        <v>125022.74389999999</v>
      </c>
      <c r="D60" s="261">
        <v>32814.421109999996</v>
      </c>
      <c r="E60" s="264">
        <f t="shared" si="0"/>
        <v>-73.753238741707065</v>
      </c>
      <c r="F60" s="265">
        <f t="shared" si="1"/>
        <v>2.7370231600020514</v>
      </c>
      <c r="G60"/>
      <c r="H60" s="182"/>
    </row>
    <row r="61" spans="1:8">
      <c r="A61" s="267" t="s">
        <v>288</v>
      </c>
      <c r="B61" s="259" t="s">
        <v>289</v>
      </c>
      <c r="C61" s="261">
        <v>109.11445000000001</v>
      </c>
      <c r="D61" s="261">
        <v>4562.4675000000007</v>
      </c>
      <c r="E61" s="264">
        <f t="shared" si="0"/>
        <v>4081.3595724489287</v>
      </c>
      <c r="F61" s="265">
        <f t="shared" si="1"/>
        <v>0.38055156214385105</v>
      </c>
      <c r="H61" s="182"/>
    </row>
    <row r="62" spans="1:8" ht="45">
      <c r="A62" s="267" t="s">
        <v>290</v>
      </c>
      <c r="B62" s="259" t="s">
        <v>291</v>
      </c>
      <c r="C62" s="261">
        <v>35.488219999999998</v>
      </c>
      <c r="D62" s="261">
        <v>5764.1387199999999</v>
      </c>
      <c r="E62" s="264">
        <f t="shared" si="0"/>
        <v>16142.40021054874</v>
      </c>
      <c r="F62" s="265">
        <f t="shared" si="1"/>
        <v>0.48078194404888536</v>
      </c>
      <c r="H62" s="182"/>
    </row>
    <row r="63" spans="1:8" ht="30">
      <c r="A63" s="267" t="s">
        <v>292</v>
      </c>
      <c r="B63" s="259" t="s">
        <v>293</v>
      </c>
      <c r="C63" s="261">
        <v>5</v>
      </c>
      <c r="D63" s="261">
        <v>0.5</v>
      </c>
      <c r="E63" s="264">
        <f t="shared" si="0"/>
        <v>-90</v>
      </c>
      <c r="F63" s="265">
        <f t="shared" si="1"/>
        <v>4.170457785659306E-5</v>
      </c>
      <c r="H63" s="182"/>
    </row>
    <row r="64" spans="1:8">
      <c r="A64" s="218" t="s">
        <v>294</v>
      </c>
      <c r="B64" s="257" t="s">
        <v>295</v>
      </c>
      <c r="C64" s="261">
        <v>0</v>
      </c>
      <c r="D64" s="261">
        <v>4653.3963400000002</v>
      </c>
      <c r="E64" s="264" t="s">
        <v>308</v>
      </c>
      <c r="F64" s="265">
        <f t="shared" si="1"/>
        <v>0.38813585991823041</v>
      </c>
      <c r="H64" s="182"/>
    </row>
    <row r="65" spans="1:8" ht="30">
      <c r="A65" s="267" t="s">
        <v>296</v>
      </c>
      <c r="B65" s="259" t="s">
        <v>297</v>
      </c>
      <c r="C65" s="261">
        <v>923.32880999999998</v>
      </c>
      <c r="D65" s="261">
        <v>1500.8676500000001</v>
      </c>
      <c r="E65" s="264">
        <f t="shared" si="0"/>
        <v>62.549639277474739</v>
      </c>
      <c r="F65" s="265">
        <f t="shared" si="1"/>
        <v>0.12518610352373374</v>
      </c>
      <c r="H65" s="182"/>
    </row>
    <row r="66" spans="1:8">
      <c r="A66" s="267" t="s">
        <v>298</v>
      </c>
      <c r="B66" s="259" t="s">
        <v>299</v>
      </c>
      <c r="C66" s="261">
        <v>39932.4761</v>
      </c>
      <c r="D66" s="261">
        <v>44215.703479999996</v>
      </c>
      <c r="E66" s="264">
        <f t="shared" si="0"/>
        <v>10.726175279674166</v>
      </c>
      <c r="F66" s="265">
        <f t="shared" si="1"/>
        <v>3.6879944965313856</v>
      </c>
      <c r="H66" s="182"/>
    </row>
    <row r="67" spans="1:8">
      <c r="A67" s="218" t="s">
        <v>321</v>
      </c>
      <c r="B67" s="257" t="s">
        <v>322</v>
      </c>
      <c r="C67" s="261">
        <v>0</v>
      </c>
      <c r="D67" s="261">
        <v>96.22381</v>
      </c>
      <c r="E67" s="264" t="s">
        <v>308</v>
      </c>
      <c r="F67" s="265">
        <f t="shared" si="1"/>
        <v>8.0259467516060369E-3</v>
      </c>
      <c r="H67" s="182"/>
    </row>
    <row r="68" spans="1:8" ht="60">
      <c r="A68" s="267" t="s">
        <v>300</v>
      </c>
      <c r="B68" s="259" t="s">
        <v>301</v>
      </c>
      <c r="C68" s="261">
        <v>31974.868699999999</v>
      </c>
      <c r="D68" s="261">
        <v>99213.98666000001</v>
      </c>
      <c r="E68" s="264">
        <f t="shared" si="0"/>
        <v>210.28739348662288</v>
      </c>
      <c r="F68" s="265">
        <f t="shared" si="1"/>
        <v>8.2753548622499125</v>
      </c>
      <c r="H68" s="182"/>
    </row>
    <row r="69" spans="1:8">
      <c r="A69" s="218" t="s">
        <v>302</v>
      </c>
      <c r="B69" s="257" t="s">
        <v>303</v>
      </c>
      <c r="C69" s="261">
        <v>0</v>
      </c>
      <c r="D69" s="261">
        <v>3</v>
      </c>
      <c r="E69" s="264" t="s">
        <v>308</v>
      </c>
      <c r="F69" s="265">
        <f t="shared" si="1"/>
        <v>2.5022746713955837E-4</v>
      </c>
      <c r="H69" s="182"/>
    </row>
    <row r="70" spans="1:8">
      <c r="A70" s="267" t="s">
        <v>304</v>
      </c>
      <c r="B70" s="259" t="s">
        <v>305</v>
      </c>
      <c r="C70" s="261">
        <v>565.4</v>
      </c>
      <c r="D70" s="261">
        <v>1028.49</v>
      </c>
      <c r="E70" s="264">
        <f t="shared" si="0"/>
        <v>81.904846126636016</v>
      </c>
      <c r="F70" s="265">
        <f t="shared" si="1"/>
        <v>8.5785482559454798E-2</v>
      </c>
      <c r="H70" s="182"/>
    </row>
    <row r="71" spans="1:8">
      <c r="A71" s="267" t="s">
        <v>306</v>
      </c>
      <c r="B71" s="259" t="s">
        <v>307</v>
      </c>
      <c r="C71" s="261">
        <v>23553.56925</v>
      </c>
      <c r="D71" s="261">
        <v>21519.494299999998</v>
      </c>
      <c r="E71" s="264">
        <f t="shared" ref="E71:E72" si="2">D71/C71*100-100</f>
        <v>-8.6359520648871637</v>
      </c>
      <c r="F71" s="265">
        <f t="shared" ref="F71:F72" si="3">D71/D$72*100</f>
        <v>1.7949228509377211</v>
      </c>
      <c r="H71" s="182"/>
    </row>
    <row r="72" spans="1:8">
      <c r="A72" s="267"/>
      <c r="B72" s="259" t="s">
        <v>35</v>
      </c>
      <c r="C72" s="261">
        <f>SUM(C6:C71)</f>
        <v>2255647.3969800011</v>
      </c>
      <c r="D72" s="261">
        <f>SUM(D6:D71)</f>
        <v>1198909.15026</v>
      </c>
      <c r="E72" s="264">
        <f t="shared" si="2"/>
        <v>-46.848556566723467</v>
      </c>
      <c r="F72" s="265">
        <f t="shared" si="3"/>
        <v>100</v>
      </c>
      <c r="H72" s="182"/>
    </row>
  </sheetData>
  <mergeCells count="6">
    <mergeCell ref="A1:F1"/>
    <mergeCell ref="C4:D4"/>
    <mergeCell ref="E4:E5"/>
    <mergeCell ref="F4:F5"/>
    <mergeCell ref="A2:F2"/>
    <mergeCell ref="A3:F3"/>
  </mergeCells>
  <conditionalFormatting sqref="C1 C4:C5">
    <cfRule type="top10" dxfId="72" priority="20" rank="10"/>
  </conditionalFormatting>
  <conditionalFormatting sqref="C1 C4:D4">
    <cfRule type="top10" dxfId="71" priority="19" rank="10"/>
  </conditionalFormatting>
  <conditionalFormatting sqref="C4:D4">
    <cfRule type="top10" dxfId="70" priority="18" rank="10"/>
  </conditionalFormatting>
  <conditionalFormatting sqref="C5">
    <cfRule type="top10" dxfId="69" priority="17" rank="10"/>
  </conditionalFormatting>
  <conditionalFormatting sqref="C4:C5">
    <cfRule type="top10" dxfId="68" priority="4" rank="10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Contents</vt:lpstr>
      <vt:lpstr>1. Balance</vt:lpstr>
      <vt:lpstr>2. Composition_ Export</vt:lpstr>
      <vt:lpstr>3. Composition_Import</vt:lpstr>
      <vt:lpstr>4. Export</vt:lpstr>
      <vt:lpstr>5. Import</vt:lpstr>
      <vt:lpstr>6. partner</vt:lpstr>
      <vt:lpstr>7. X_India</vt:lpstr>
      <vt:lpstr>8. X_China</vt:lpstr>
      <vt:lpstr>9. X_Other</vt:lpstr>
      <vt:lpstr>10. M_India</vt:lpstr>
      <vt:lpstr>11.M_China </vt:lpstr>
      <vt:lpstr>12.M_Other</vt:lpstr>
      <vt:lpstr>13. X_Customs</vt:lpstr>
      <vt:lpstr>14. M_Customs</vt:lpstr>
      <vt:lpstr>'10. M_India'!Print_Area</vt:lpstr>
      <vt:lpstr>'11.M_China '!Print_Area</vt:lpstr>
      <vt:lpstr>'12.M_Other'!Print_Area</vt:lpstr>
      <vt:lpstr>'13. X_Customs'!Print_Area</vt:lpstr>
      <vt:lpstr>'14. M_Customs'!Print_Area</vt:lpstr>
      <vt:lpstr>'4. Export'!Print_Area</vt:lpstr>
      <vt:lpstr>'5. Import'!Print_Area</vt:lpstr>
      <vt:lpstr>'6. partner'!Print_Area</vt:lpstr>
      <vt:lpstr>'7. X_India'!Print_Area</vt:lpstr>
      <vt:lpstr>'9. X_Other'!Print_Area</vt:lpstr>
    </vt:vector>
  </TitlesOfParts>
  <Company>TEPC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user</cp:lastModifiedBy>
  <cp:lastPrinted>2026-05-05T03:59:49Z</cp:lastPrinted>
  <dcterms:created xsi:type="dcterms:W3CDTF">2022-07-25T08:04:46Z</dcterms:created>
  <dcterms:modified xsi:type="dcterms:W3CDTF">2026-05-05T04:49:02Z</dcterms:modified>
</cp:coreProperties>
</file>